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C:\Users\Engenharia\Desktop\"/>
    </mc:Choice>
  </mc:AlternateContent>
  <xr:revisionPtr revIDLastSave="0" documentId="13_ncr:1_{C737BBFD-9E6D-41D9-A757-B810B1097840}" xr6:coauthVersionLast="45" xr6:coauthVersionMax="45" xr10:uidLastSave="{00000000-0000-0000-0000-000000000000}"/>
  <bookViews>
    <workbookView xWindow="-120" yWindow="-120" windowWidth="20640" windowHeight="11160" xr2:uid="{00000000-000D-0000-FFFF-FFFF00000000}"/>
  </bookViews>
  <sheets>
    <sheet name="PLANILHA ORÇAMENTÁRIA" sheetId="17" r:id="rId1"/>
    <sheet name="CRONOGRAMA 01" sheetId="20" r:id="rId2"/>
  </sheets>
  <externalReferences>
    <externalReference r:id="rId3"/>
  </externalReferences>
  <definedNames>
    <definedName name="_xlnm.Print_Area" localSheetId="1">'CRONOGRAMA 01'!$A$1:$N$52</definedName>
    <definedName name="_xlnm.Print_Area" localSheetId="0">'PLANILHA ORÇAMENTÁRIA'!$A$1:$H$282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6" i="20" l="1"/>
  <c r="E46" i="20"/>
  <c r="C46" i="20"/>
  <c r="E47" i="20" l="1"/>
  <c r="D47" i="20"/>
  <c r="C47" i="20"/>
  <c r="P42" i="20"/>
  <c r="P39" i="20"/>
  <c r="P36" i="20"/>
  <c r="P33" i="20"/>
  <c r="P30" i="20"/>
  <c r="P27" i="20"/>
  <c r="P24" i="20"/>
  <c r="P21" i="20"/>
  <c r="P18" i="20"/>
  <c r="P15" i="20"/>
  <c r="P12" i="20"/>
  <c r="M10" i="20"/>
  <c r="J10" i="20" s="1"/>
  <c r="E10" i="20" l="1"/>
  <c r="K10" i="20"/>
  <c r="G10" i="20"/>
  <c r="C10" i="20"/>
  <c r="H10" i="20"/>
  <c r="D10" i="20"/>
  <c r="I10" i="20"/>
  <c r="F10" i="20"/>
  <c r="M40" i="20" l="1"/>
  <c r="I40" i="20" l="1"/>
  <c r="H40" i="20"/>
  <c r="J40" i="20"/>
  <c r="G40" i="20"/>
  <c r="K40" i="20"/>
  <c r="F40" i="20"/>
  <c r="M37" i="20" l="1"/>
  <c r="M34" i="20"/>
  <c r="K34" i="20" l="1"/>
  <c r="F34" i="20"/>
  <c r="J34" i="20"/>
  <c r="G34" i="20"/>
  <c r="I34" i="20"/>
  <c r="H34" i="20"/>
  <c r="H37" i="20"/>
  <c r="K37" i="20"/>
  <c r="G37" i="20"/>
  <c r="J37" i="20"/>
  <c r="F37" i="20"/>
  <c r="I37" i="20"/>
  <c r="M19" i="20" l="1"/>
  <c r="J19" i="20" l="1"/>
  <c r="H19" i="20"/>
  <c r="F19" i="20"/>
  <c r="G19" i="20"/>
  <c r="K19" i="20"/>
  <c r="I19" i="20"/>
  <c r="M25" i="20" l="1"/>
  <c r="K25" i="20" s="1"/>
  <c r="M31" i="20"/>
  <c r="M16" i="20"/>
  <c r="M28" i="20"/>
  <c r="M22" i="20"/>
  <c r="H25" i="20" l="1"/>
  <c r="F25" i="20"/>
  <c r="J25" i="20"/>
  <c r="G25" i="20"/>
  <c r="I25" i="20"/>
  <c r="J16" i="20"/>
  <c r="G16" i="20"/>
  <c r="K16" i="20"/>
  <c r="F16" i="20"/>
  <c r="I16" i="20"/>
  <c r="H16" i="20"/>
  <c r="K22" i="20"/>
  <c r="H22" i="20"/>
  <c r="J22" i="20"/>
  <c r="G22" i="20"/>
  <c r="I22" i="20"/>
  <c r="F22" i="20"/>
  <c r="J28" i="20"/>
  <c r="H28" i="20"/>
  <c r="F28" i="20"/>
  <c r="K28" i="20"/>
  <c r="I28" i="20"/>
  <c r="G28" i="20"/>
  <c r="I31" i="20"/>
  <c r="H31" i="20"/>
  <c r="J31" i="20"/>
  <c r="G31" i="20"/>
  <c r="K31" i="20"/>
  <c r="F31" i="20"/>
  <c r="M13" i="20" l="1"/>
  <c r="K13" i="20" l="1"/>
  <c r="I13" i="20"/>
  <c r="I46" i="20" s="1"/>
  <c r="J13" i="20"/>
  <c r="J46" i="20" s="1"/>
  <c r="M43" i="20"/>
  <c r="F13" i="20"/>
  <c r="F46" i="20" s="1"/>
  <c r="H13" i="20"/>
  <c r="H46" i="20" s="1"/>
  <c r="G13" i="20"/>
  <c r="G46" i="20" s="1"/>
  <c r="N13" i="20" l="1"/>
  <c r="D44" i="20"/>
  <c r="D45" i="20" s="1"/>
  <c r="E44" i="20"/>
  <c r="E45" i="20" s="1"/>
  <c r="C44" i="20"/>
  <c r="J44" i="20"/>
  <c r="H44" i="20"/>
  <c r="F44" i="20"/>
  <c r="F45" i="20" s="1"/>
  <c r="I44" i="20"/>
  <c r="G44" i="20"/>
  <c r="N10" i="20"/>
  <c r="N40" i="20"/>
  <c r="N37" i="20"/>
  <c r="N34" i="20"/>
  <c r="N19" i="20"/>
  <c r="N25" i="20"/>
  <c r="N28" i="20"/>
  <c r="N22" i="20"/>
  <c r="N16" i="20"/>
  <c r="N31" i="20"/>
  <c r="F47" i="20"/>
  <c r="G45" i="20" l="1"/>
  <c r="H45" i="20" s="1"/>
  <c r="I45" i="20" s="1"/>
  <c r="J45" i="20" s="1"/>
  <c r="K45" i="20" s="1"/>
  <c r="G47" i="20"/>
  <c r="H47" i="20" s="1"/>
  <c r="I47" i="20" s="1"/>
  <c r="J47" i="20" s="1"/>
  <c r="K47" i="20" s="1"/>
  <c r="C45" i="20"/>
  <c r="P44" i="20"/>
</calcChain>
</file>

<file path=xl/sharedStrings.xml><?xml version="1.0" encoding="utf-8"?>
<sst xmlns="http://schemas.openxmlformats.org/spreadsheetml/2006/main" count="807" uniqueCount="298">
  <si>
    <t>ITEM</t>
  </si>
  <si>
    <t>QUANT.</t>
  </si>
  <si>
    <t>1.1</t>
  </si>
  <si>
    <t>PAVIMENTAÇÃO</t>
  </si>
  <si>
    <t>M</t>
  </si>
  <si>
    <t>DRENAGEM</t>
  </si>
  <si>
    <t>PREFEITURA MUNICIPAL DE ATÍLIO VIVÁCQUA/ES</t>
  </si>
  <si>
    <t>PLANILHA ORÇAMENTÁRIA</t>
  </si>
  <si>
    <t>ESPECIFICAÇÃO</t>
  </si>
  <si>
    <t>UND.</t>
  </si>
  <si>
    <t>PREÇO UNITÁRIO</t>
  </si>
  <si>
    <t>PREÇO TOTAL</t>
  </si>
  <si>
    <t>%</t>
  </si>
  <si>
    <t>__________________________________________________</t>
  </si>
  <si>
    <t>______________________________________________</t>
  </si>
  <si>
    <t>03</t>
  </si>
  <si>
    <t>02</t>
  </si>
  <si>
    <t>01</t>
  </si>
  <si>
    <t>R$</t>
  </si>
  <si>
    <t>Valores</t>
  </si>
  <si>
    <t>Prazo de Execução ( em dias)</t>
  </si>
  <si>
    <t>DESCRIÇÃO</t>
  </si>
  <si>
    <t>B.D.I.</t>
  </si>
  <si>
    <t xml:space="preserve">           CRONOGRAMA</t>
  </si>
  <si>
    <t>LOCAL:  ALTO NITERÓI, ATÍLIO VIVÁCQUA-ES</t>
  </si>
  <si>
    <t>Pedro Abreu Machado</t>
  </si>
  <si>
    <t>CREA: RJ-2015107731/D</t>
  </si>
  <si>
    <t>CREA RJ-2015107731/D</t>
  </si>
  <si>
    <t>Caixa ralo em blocos pré-moldados e grelha articulada em FFA em Vias Urbanas</t>
  </si>
  <si>
    <t>BDI:</t>
  </si>
  <si>
    <t>CÓDIGO</t>
  </si>
  <si>
    <t>REFERÊNCIA</t>
  </si>
  <si>
    <t>-</t>
  </si>
  <si>
    <t>UND</t>
  </si>
  <si>
    <t>M2</t>
  </si>
  <si>
    <t>DER-ES</t>
  </si>
  <si>
    <t>INSTALAÇÃO DO CANTEIRO DE OBRAS</t>
  </si>
  <si>
    <t>PASSEIO</t>
  </si>
  <si>
    <t>IOPES</t>
  </si>
  <si>
    <t>TRAVESSÃO</t>
  </si>
  <si>
    <t>M3</t>
  </si>
  <si>
    <t>KG</t>
  </si>
  <si>
    <t>SINALIZAÇÃO VIÁRIA</t>
  </si>
  <si>
    <t>Josemar Machado Fernandes</t>
  </si>
  <si>
    <t>Regularização e compactação do sub-leito (100% P.I.) H = 0,20 m</t>
  </si>
  <si>
    <t>Elementos de madeira para sinalização - cavaletes</t>
  </si>
  <si>
    <t>Sinalização vertical com chapa revestida em película, inclusive suporte em madeira</t>
  </si>
  <si>
    <t>Corpo BSTC (greide) diâmetro 0,30 m CA-1 MF inclusive escavação, reaterro e transporte do
tubo em Vias Urbanas</t>
  </si>
  <si>
    <t>Corpo BSTC (greide) diâmetro 0,60 m CA-2 PB inclusive escavação, reaterro e transporte do
tubo em Vias Urbanas</t>
  </si>
  <si>
    <t>Berço em brita para BSTC diâm. = 0,60 m em Vias Urbanas</t>
  </si>
  <si>
    <t>Poço de visita em bloco pré-moldado para d=0,60m (1,00x1,00m)</t>
  </si>
  <si>
    <t>Placa de obra nas dimensões de 2.0 x 4.0 m, padrão SEDURB</t>
  </si>
  <si>
    <t>Sarjeta de concreto SCA 40/10</t>
  </si>
  <si>
    <t>Rampa de pedestres, com piso em ladrilho hidráulico podotátil</t>
  </si>
  <si>
    <t>Pintura de setas e zebrados em material termoplástico - 5 anos ( por extrusão)</t>
  </si>
  <si>
    <t>SUBTOTAL</t>
  </si>
  <si>
    <t>1.2</t>
  </si>
  <si>
    <t>6.1</t>
  </si>
  <si>
    <t>6.2</t>
  </si>
  <si>
    <t>7.1</t>
  </si>
  <si>
    <t>7.2</t>
  </si>
  <si>
    <t>7.3</t>
  </si>
  <si>
    <t>7.4</t>
  </si>
  <si>
    <t>7.5</t>
  </si>
  <si>
    <t>7.6</t>
  </si>
  <si>
    <t>04</t>
  </si>
  <si>
    <t>05</t>
  </si>
  <si>
    <t>06</t>
  </si>
  <si>
    <t>VALOR TOTAL (R$)</t>
  </si>
  <si>
    <t>CUSTO TOTAL (R$)</t>
  </si>
  <si>
    <t>CUSTO TOTAL ACUMULADO (R$)</t>
  </si>
  <si>
    <t>AVANÇO DA OBRA</t>
  </si>
  <si>
    <t>AVANÇO DA OBRA ACUMULADO</t>
  </si>
  <si>
    <t>07</t>
  </si>
  <si>
    <t>RUA PROJETADA 19</t>
  </si>
  <si>
    <t>TOTAL RUA PROJETADA 19:</t>
  </si>
  <si>
    <t>RUA PROJETADA 20</t>
  </si>
  <si>
    <t>TOTAL RUA PROJETADA 20:</t>
  </si>
  <si>
    <t>RUA PROJETADA 21</t>
  </si>
  <si>
    <t>TOTAL RUA PROJETADA 21:</t>
  </si>
  <si>
    <t>RUA PROJETADA 24</t>
  </si>
  <si>
    <t>TOTAL RUA PROJETADA 24:</t>
  </si>
  <si>
    <t>Prefeito Municipal</t>
  </si>
  <si>
    <t>TOTAL DA OBRA:</t>
  </si>
  <si>
    <t>OBRA/SERVIÇO: PAVIMENTAÇÃO E DRENAGEM DE RUAS NO BAIRRO ALTO NITERÓI</t>
  </si>
  <si>
    <t>RUA PROJETADA 16</t>
  </si>
  <si>
    <t>TOTAL RUA PROJETADA 16:</t>
  </si>
  <si>
    <t>TOTAL INSTALAÇÃO DO CANTEIRO DE OBRAS:</t>
  </si>
  <si>
    <t>RUA PROJETADA 22</t>
  </si>
  <si>
    <t>TOTAL RUA PROJETADA 22:</t>
  </si>
  <si>
    <t>RUA PROJETADA 23</t>
  </si>
  <si>
    <t>TOTAL RUA PROJETADA 23:</t>
  </si>
  <si>
    <t>RUA GERCY DE OLIVEIRA</t>
  </si>
  <si>
    <t>TOTAL RUA GERCY DE OLIVEIRA:</t>
  </si>
  <si>
    <t>1.3</t>
  </si>
  <si>
    <t>1.4</t>
  </si>
  <si>
    <t>1.5</t>
  </si>
  <si>
    <t>6.3</t>
  </si>
  <si>
    <t>6.4</t>
  </si>
  <si>
    <t>6.5</t>
  </si>
  <si>
    <t>9.1</t>
  </si>
  <si>
    <t>9.2</t>
  </si>
  <si>
    <t>9.3</t>
  </si>
  <si>
    <t>9.4</t>
  </si>
  <si>
    <t>10.1</t>
  </si>
  <si>
    <t>10.2</t>
  </si>
  <si>
    <t>10.3</t>
  </si>
  <si>
    <t>10.4</t>
  </si>
  <si>
    <t>PROCESSO LICITATÓRIO</t>
  </si>
  <si>
    <t>RUA PROJETADA 17A</t>
  </si>
  <si>
    <t>08</t>
  </si>
  <si>
    <t>09</t>
  </si>
  <si>
    <t>10</t>
  </si>
  <si>
    <t>_______________________________________</t>
  </si>
  <si>
    <t>CONTENÇÃO</t>
  </si>
  <si>
    <t>Muro de arrimo de concreto ciclópico com aterro na parte posterior, inclusive forma de madeira e dreno de brita</t>
  </si>
  <si>
    <t>7.6.1</t>
  </si>
  <si>
    <t>7.6.2</t>
  </si>
  <si>
    <t>TOTAL RUA PROJETADA 17A:</t>
  </si>
  <si>
    <t>6.1.1</t>
  </si>
  <si>
    <t>6.1.2</t>
  </si>
  <si>
    <t>6.1.3</t>
  </si>
  <si>
    <t>6.2.1</t>
  </si>
  <si>
    <t>6.2.2</t>
  </si>
  <si>
    <t>6.3.1</t>
  </si>
  <si>
    <t>6.3.2</t>
  </si>
  <si>
    <t>6.4.1</t>
  </si>
  <si>
    <t>6.4.2</t>
  </si>
  <si>
    <t>6.5.1</t>
  </si>
  <si>
    <t>6.5.2</t>
  </si>
  <si>
    <t>6.5.3</t>
  </si>
  <si>
    <t>6.5.4</t>
  </si>
  <si>
    <t>6.5.5</t>
  </si>
  <si>
    <t>6.5.6</t>
  </si>
  <si>
    <t>7.1.1</t>
  </si>
  <si>
    <t>7.1.2</t>
  </si>
  <si>
    <t>7.1.3</t>
  </si>
  <si>
    <t>7.2.1</t>
  </si>
  <si>
    <t>7.2.2</t>
  </si>
  <si>
    <t>7.3.1</t>
  </si>
  <si>
    <t>7.3.2</t>
  </si>
  <si>
    <t>7.4.1</t>
  </si>
  <si>
    <t>7.4.2</t>
  </si>
  <si>
    <t>7.5.1</t>
  </si>
  <si>
    <t>7.5.2</t>
  </si>
  <si>
    <t>7.5.3</t>
  </si>
  <si>
    <t>7.5.4</t>
  </si>
  <si>
    <t>7.5.5</t>
  </si>
  <si>
    <t>7.5.6</t>
  </si>
  <si>
    <t>9.1.1</t>
  </si>
  <si>
    <t>9.1.2</t>
  </si>
  <si>
    <t>9.1.3</t>
  </si>
  <si>
    <t>9.2.1</t>
  </si>
  <si>
    <t>9.2.2</t>
  </si>
  <si>
    <t>9.3.1</t>
  </si>
  <si>
    <t>9.4.1</t>
  </si>
  <si>
    <t>10.1.1</t>
  </si>
  <si>
    <t>10.1.2</t>
  </si>
  <si>
    <t>10.1.3</t>
  </si>
  <si>
    <t>10.2.1</t>
  </si>
  <si>
    <t>10.2.2</t>
  </si>
  <si>
    <t>10.3.1</t>
  </si>
  <si>
    <t>10.4.1</t>
  </si>
  <si>
    <t>10.4.2</t>
  </si>
  <si>
    <t>2.1</t>
  </si>
  <si>
    <t>2.1.1</t>
  </si>
  <si>
    <t>2.1.2</t>
  </si>
  <si>
    <t>2.1.3</t>
  </si>
  <si>
    <t>2.2</t>
  </si>
  <si>
    <t>2.2.1</t>
  </si>
  <si>
    <t>2.2.2</t>
  </si>
  <si>
    <t>2.3</t>
  </si>
  <si>
    <t>2.3.1</t>
  </si>
  <si>
    <t>2.3.2</t>
  </si>
  <si>
    <t>2.4</t>
  </si>
  <si>
    <t>2.4.1</t>
  </si>
  <si>
    <t>2.4.2</t>
  </si>
  <si>
    <t>2.5</t>
  </si>
  <si>
    <t>2.5.1</t>
  </si>
  <si>
    <t>2.5.2</t>
  </si>
  <si>
    <t>2.5.3</t>
  </si>
  <si>
    <t>2.5.4</t>
  </si>
  <si>
    <t>2.5.5</t>
  </si>
  <si>
    <t>2.5.6</t>
  </si>
  <si>
    <t>2.6</t>
  </si>
  <si>
    <t>2.6.1</t>
  </si>
  <si>
    <t>2.6.2</t>
  </si>
  <si>
    <t>3.1</t>
  </si>
  <si>
    <t>3.1.1</t>
  </si>
  <si>
    <t>3.1.2</t>
  </si>
  <si>
    <t>3.1.3</t>
  </si>
  <si>
    <t>3.2</t>
  </si>
  <si>
    <t>3.2.1</t>
  </si>
  <si>
    <t>3.2.2</t>
  </si>
  <si>
    <t>3.3</t>
  </si>
  <si>
    <t>3.3.1</t>
  </si>
  <si>
    <t>3.3.2</t>
  </si>
  <si>
    <t>3.4</t>
  </si>
  <si>
    <t>3.4.1</t>
  </si>
  <si>
    <t>3.4.2</t>
  </si>
  <si>
    <t>3.5</t>
  </si>
  <si>
    <t>3.5.1</t>
  </si>
  <si>
    <t>3.5.2</t>
  </si>
  <si>
    <t>3.5.3</t>
  </si>
  <si>
    <t>3.5.4</t>
  </si>
  <si>
    <t>3.5.5</t>
  </si>
  <si>
    <t>3.5.6</t>
  </si>
  <si>
    <t>3.6</t>
  </si>
  <si>
    <t>3.6.1</t>
  </si>
  <si>
    <t>3.6.2</t>
  </si>
  <si>
    <t>4.1</t>
  </si>
  <si>
    <t>4.1.2</t>
  </si>
  <si>
    <t>4.1.1</t>
  </si>
  <si>
    <t>4.1.3</t>
  </si>
  <si>
    <t>4.2</t>
  </si>
  <si>
    <t>4.2.1</t>
  </si>
  <si>
    <t>4.2.2</t>
  </si>
  <si>
    <t>4.3</t>
  </si>
  <si>
    <t>4.3.1</t>
  </si>
  <si>
    <t>4.4</t>
  </si>
  <si>
    <t>4.4.1</t>
  </si>
  <si>
    <t>4.4.2</t>
  </si>
  <si>
    <t>4.4.3</t>
  </si>
  <si>
    <t>4.4.4</t>
  </si>
  <si>
    <t>4.4.5</t>
  </si>
  <si>
    <t>4.4.6</t>
  </si>
  <si>
    <t>5.1</t>
  </si>
  <si>
    <t>5.1.1</t>
  </si>
  <si>
    <t>5.1.2</t>
  </si>
  <si>
    <t>5.1.3</t>
  </si>
  <si>
    <t>5.2</t>
  </si>
  <si>
    <t>5.2.1</t>
  </si>
  <si>
    <t>5.2.2</t>
  </si>
  <si>
    <t>5.3</t>
  </si>
  <si>
    <t>5.3.1</t>
  </si>
  <si>
    <t>5.3.2</t>
  </si>
  <si>
    <t>5.4</t>
  </si>
  <si>
    <t>5.4.1</t>
  </si>
  <si>
    <t>5.4.2</t>
  </si>
  <si>
    <t>5.5</t>
  </si>
  <si>
    <t>5.5.1</t>
  </si>
  <si>
    <t>5.5.2</t>
  </si>
  <si>
    <t>5.5.3</t>
  </si>
  <si>
    <t>5.5.4</t>
  </si>
  <si>
    <t>5.5.5</t>
  </si>
  <si>
    <t>5.5.6</t>
  </si>
  <si>
    <t>5.6</t>
  </si>
  <si>
    <t>5.6.1</t>
  </si>
  <si>
    <t>5.6.2</t>
  </si>
  <si>
    <t>8.1</t>
  </si>
  <si>
    <t>8.1.1</t>
  </si>
  <si>
    <t>8.1.2</t>
  </si>
  <si>
    <t>8.1.3</t>
  </si>
  <si>
    <t>8.2</t>
  </si>
  <si>
    <t>8.2.1</t>
  </si>
  <si>
    <t>8.2.2</t>
  </si>
  <si>
    <t>8.3</t>
  </si>
  <si>
    <t>8.3.1</t>
  </si>
  <si>
    <t>8.3.2</t>
  </si>
  <si>
    <t>8.4</t>
  </si>
  <si>
    <t>8.4.1</t>
  </si>
  <si>
    <t>8.5</t>
  </si>
  <si>
    <t>8.5.1</t>
  </si>
  <si>
    <t>8.5.2</t>
  </si>
  <si>
    <t>8.5.3</t>
  </si>
  <si>
    <t>8.5.4</t>
  </si>
  <si>
    <t>8.5.5</t>
  </si>
  <si>
    <t>8.5.6</t>
  </si>
  <si>
    <t>9.3.2</t>
  </si>
  <si>
    <t>9.5</t>
  </si>
  <si>
    <t>9.5.1</t>
  </si>
  <si>
    <t>9.5.2</t>
  </si>
  <si>
    <t>9.5.3</t>
  </si>
  <si>
    <t>9.5.4</t>
  </si>
  <si>
    <t>9.5.5</t>
  </si>
  <si>
    <t>9.5.6</t>
  </si>
  <si>
    <t>9.6</t>
  </si>
  <si>
    <t>9.6.1</t>
  </si>
  <si>
    <t>9.6.2</t>
  </si>
  <si>
    <t>10.4.3</t>
  </si>
  <si>
    <t>10.4.4</t>
  </si>
  <si>
    <t>10.4.5</t>
  </si>
  <si>
    <t>10.4.6</t>
  </si>
  <si>
    <t>Passeio em concreto, largura 2,00m, acabamento em ladrilho hidráulico podotátil (L=0,40m)</t>
  </si>
  <si>
    <t>Data:</t>
  </si>
  <si>
    <t>DATA BASE: 10/2018</t>
  </si>
  <si>
    <t>Barracão com sanitário, em chapa compensada 12 mm e pont. 8x8cm, piso cimentado e
cobertura em telha de fibroc. 6mm, incl. ponto de luz e cx. Inspeção</t>
  </si>
  <si>
    <t>Rede de luz, incl. padrão entr. energia trifás. cabo ligação até barracões, quadro distrib., disj. E chave de força, cons. 20m entre padrão entr.e QDG</t>
  </si>
  <si>
    <t>Rede de água c/ padrão de entrada d'água diâm. 3/4" conf. CESAN, incl. tubos e conexões p/ aliment., distrib., extravas. e limp., cons. o padrão a 25m</t>
  </si>
  <si>
    <t>Meio fio de concreto pré-moldado (12 x 30 x 15) cm, inclusive caiação e transporte do meio fio</t>
  </si>
  <si>
    <t>Pavimentação com blocos de concreto (35 MPa), esp.= 08 cm, colchão areia esp.= 5cm,
inclusive fornecimento e transporte dos blocos e areia</t>
  </si>
  <si>
    <t>Concreto estrutural fck = 15,0 MPa, tudo incluído</t>
  </si>
  <si>
    <t>Aço CA-50, fornecimento, dobragem e colocação nas formas (preço médio das bitolas)</t>
  </si>
  <si>
    <t>Escavação manual em mat. 1ª cat. H= 0,00 a 1,50 m</t>
  </si>
  <si>
    <t>COMP. 01</t>
  </si>
  <si>
    <t>REFERENCIAIS DE PREÇOS (SEM DESONERAÇÃO):                                                                             DER-ES / IOPES</t>
  </si>
  <si>
    <t>ENCARGOS SOCIAIS NÃO DESONERADOS</t>
  </si>
  <si>
    <t>REF. DE PREÇOS:                                                                            IOPES / DER-ES (SEM DESONERAÇÃO)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</si>
</sst>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R$&quot;\ #,##0.00"/>
    <numFmt numFmtId="165" formatCode="_(* #,##0.00_);_(* \(#,##0.00\);_(* \-??_);_(@_)"/>
    <numFmt numFmtId="166" formatCode="_(&quot;R$&quot;* #,##0.00_);_(&quot;R$&quot;* \(#,##0.00\);_(&quot;R$&quot;* &quot;-&quot;??_);_(@_)"/>
    <numFmt numFmtId="167" formatCode="0.0%"/>
    <numFmt numFmtId="168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sz val="14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double">
        <color indexed="8"/>
      </left>
      <right style="double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/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double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8"/>
      </left>
      <right style="medium">
        <color indexed="64"/>
      </right>
      <top style="thin">
        <color indexed="64"/>
      </top>
      <bottom/>
      <diagonal/>
    </border>
    <border>
      <left style="double">
        <color indexed="8"/>
      </left>
      <right style="medium">
        <color indexed="64"/>
      </right>
      <top/>
      <bottom/>
      <diagonal/>
    </border>
    <border>
      <left style="double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8"/>
      </right>
      <top/>
      <bottom/>
      <diagonal/>
    </border>
    <border>
      <left style="medium">
        <color indexed="64"/>
      </left>
      <right style="double">
        <color indexed="8"/>
      </right>
      <top/>
      <bottom style="thin">
        <color indexed="64"/>
      </bottom>
      <diagonal/>
    </border>
    <border>
      <left style="medium">
        <color indexed="64"/>
      </left>
      <right style="double">
        <color indexed="8"/>
      </right>
      <top style="thin">
        <color indexed="64"/>
      </top>
      <bottom/>
      <diagonal/>
    </border>
    <border>
      <left style="double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2" fillId="0" borderId="0"/>
    <xf numFmtId="0" fontId="5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8" fontId="2" fillId="0" borderId="0" applyFont="0" applyFill="0" applyBorder="0" applyAlignment="0" applyProtection="0"/>
  </cellStyleXfs>
  <cellXfs count="287">
    <xf numFmtId="0" fontId="0" fillId="0" borderId="0" xfId="0"/>
    <xf numFmtId="0" fontId="5" fillId="0" borderId="0" xfId="2"/>
    <xf numFmtId="165" fontId="7" fillId="0" borderId="13" xfId="1" applyNumberFormat="1" applyFont="1" applyBorder="1" applyAlignment="1">
      <alignment horizontal="center" vertical="center"/>
    </xf>
    <xf numFmtId="4" fontId="7" fillId="0" borderId="25" xfId="3" applyNumberFormat="1" applyFont="1" applyBorder="1" applyAlignment="1">
      <alignment horizontal="center" vertical="center"/>
    </xf>
    <xf numFmtId="167" fontId="7" fillId="0" borderId="26" xfId="4" applyNumberFormat="1" applyFont="1" applyBorder="1" applyAlignment="1">
      <alignment horizontal="right" vertical="center"/>
    </xf>
    <xf numFmtId="10" fontId="5" fillId="0" borderId="0" xfId="2" applyNumberFormat="1"/>
    <xf numFmtId="10" fontId="7" fillId="0" borderId="12" xfId="4" applyNumberFormat="1" applyFont="1" applyFill="1" applyBorder="1" applyAlignment="1" applyProtection="1">
      <alignment horizontal="center" vertical="center"/>
    </xf>
    <xf numFmtId="0" fontId="6" fillId="4" borderId="7" xfId="1" applyFont="1" applyFill="1" applyBorder="1" applyAlignment="1">
      <alignment horizontal="center" vertical="center"/>
    </xf>
    <xf numFmtId="4" fontId="7" fillId="0" borderId="2" xfId="3" applyNumberFormat="1" applyFont="1" applyFill="1" applyBorder="1" applyAlignment="1" applyProtection="1">
      <alignment horizontal="center" vertical="center"/>
    </xf>
    <xf numFmtId="0" fontId="6" fillId="4" borderId="31" xfId="1" applyFont="1" applyFill="1" applyBorder="1" applyAlignment="1">
      <alignment horizontal="center"/>
    </xf>
    <xf numFmtId="0" fontId="6" fillId="4" borderId="32" xfId="1" applyFont="1" applyFill="1" applyBorder="1" applyAlignment="1">
      <alignment horizontal="center"/>
    </xf>
    <xf numFmtId="0" fontId="6" fillId="2" borderId="35" xfId="1" applyFont="1" applyFill="1" applyBorder="1" applyAlignment="1">
      <alignment horizontal="center"/>
    </xf>
    <xf numFmtId="0" fontId="6" fillId="2" borderId="36" xfId="1" applyFont="1" applyFill="1" applyBorder="1" applyAlignment="1">
      <alignment horizontal="center"/>
    </xf>
    <xf numFmtId="0" fontId="6" fillId="2" borderId="37" xfId="1" applyFont="1" applyFill="1" applyBorder="1" applyAlignment="1">
      <alignment horizontal="center"/>
    </xf>
    <xf numFmtId="0" fontId="7" fillId="2" borderId="8" xfId="1" applyFont="1" applyFill="1" applyBorder="1"/>
    <xf numFmtId="0" fontId="7" fillId="2" borderId="0" xfId="1" applyFont="1" applyFill="1" applyBorder="1"/>
    <xf numFmtId="0" fontId="7" fillId="2" borderId="0" xfId="1" applyFont="1" applyFill="1" applyBorder="1" applyAlignment="1">
      <alignment horizontal="center"/>
    </xf>
    <xf numFmtId="0" fontId="6" fillId="2" borderId="0" xfId="1" applyFont="1" applyFill="1" applyBorder="1"/>
    <xf numFmtId="0" fontId="6" fillId="2" borderId="7" xfId="1" applyFont="1" applyFill="1" applyBorder="1" applyAlignment="1">
      <alignment horizontal="left"/>
    </xf>
    <xf numFmtId="4" fontId="8" fillId="0" borderId="14" xfId="2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vertical="center"/>
    </xf>
    <xf numFmtId="164" fontId="1" fillId="0" borderId="13" xfId="0" applyNumberFormat="1" applyFont="1" applyFill="1" applyBorder="1" applyAlignment="1">
      <alignment horizontal="center" vertical="center"/>
    </xf>
    <xf numFmtId="0" fontId="10" fillId="2" borderId="0" xfId="0" applyFont="1" applyFill="1"/>
    <xf numFmtId="10" fontId="10" fillId="2" borderId="0" xfId="0" applyNumberFormat="1" applyFont="1" applyFill="1"/>
    <xf numFmtId="0" fontId="10" fillId="2" borderId="5" xfId="0" applyFont="1" applyFill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4" fontId="10" fillId="2" borderId="6" xfId="0" applyNumberFormat="1" applyFont="1" applyFill="1" applyBorder="1" applyAlignment="1">
      <alignment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" fillId="2" borderId="54" xfId="0" applyFont="1" applyFill="1" applyBorder="1" applyAlignment="1">
      <alignment horizontal="center" vertical="center"/>
    </xf>
    <xf numFmtId="0" fontId="1" fillId="2" borderId="55" xfId="0" applyFont="1" applyFill="1" applyBorder="1" applyAlignment="1">
      <alignment horizontal="center" vertical="center" wrapText="1"/>
    </xf>
    <xf numFmtId="0" fontId="1" fillId="2" borderId="55" xfId="0" applyFont="1" applyFill="1" applyBorder="1" applyAlignment="1">
      <alignment vertical="center"/>
    </xf>
    <xf numFmtId="0" fontId="10" fillId="2" borderId="55" xfId="0" applyFont="1" applyFill="1" applyBorder="1" applyAlignment="1">
      <alignment horizontal="center" vertical="center"/>
    </xf>
    <xf numFmtId="2" fontId="10" fillId="2" borderId="55" xfId="0" applyNumberFormat="1" applyFont="1" applyFill="1" applyBorder="1" applyAlignment="1">
      <alignment horizontal="right" vertical="center"/>
    </xf>
    <xf numFmtId="164" fontId="1" fillId="0" borderId="55" xfId="0" applyNumberFormat="1" applyFont="1" applyFill="1" applyBorder="1" applyAlignment="1">
      <alignment horizontal="center" vertical="center"/>
    </xf>
    <xf numFmtId="164" fontId="10" fillId="2" borderId="23" xfId="0" applyNumberFormat="1" applyFont="1" applyFill="1" applyBorder="1" applyAlignment="1">
      <alignment vertical="center"/>
    </xf>
    <xf numFmtId="0" fontId="0" fillId="2" borderId="57" xfId="0" applyFont="1" applyFill="1" applyBorder="1" applyAlignment="1">
      <alignment horizontal="center" vertical="center" wrapText="1"/>
    </xf>
    <xf numFmtId="0" fontId="0" fillId="2" borderId="57" xfId="0" applyFont="1" applyFill="1" applyBorder="1" applyAlignment="1">
      <alignment vertical="center"/>
    </xf>
    <xf numFmtId="0" fontId="10" fillId="2" borderId="57" xfId="0" applyFont="1" applyFill="1" applyBorder="1" applyAlignment="1">
      <alignment horizontal="center" vertical="center"/>
    </xf>
    <xf numFmtId="2" fontId="10" fillId="2" borderId="57" xfId="0" applyNumberFormat="1" applyFont="1" applyFill="1" applyBorder="1" applyAlignment="1">
      <alignment horizontal="right" vertical="center"/>
    </xf>
    <xf numFmtId="164" fontId="10" fillId="0" borderId="17" xfId="0" applyNumberFormat="1" applyFont="1" applyFill="1" applyBorder="1" applyAlignment="1">
      <alignment vertical="center"/>
    </xf>
    <xf numFmtId="164" fontId="10" fillId="2" borderId="20" xfId="0" applyNumberFormat="1" applyFont="1" applyFill="1" applyBorder="1" applyAlignment="1">
      <alignment vertical="center"/>
    </xf>
    <xf numFmtId="0" fontId="10" fillId="2" borderId="18" xfId="0" applyFont="1" applyFill="1" applyBorder="1" applyAlignment="1">
      <alignment horizontal="center" vertical="center" wrapText="1"/>
    </xf>
    <xf numFmtId="0" fontId="0" fillId="2" borderId="18" xfId="0" quotePrefix="1" applyFont="1" applyFill="1" applyBorder="1" applyAlignment="1">
      <alignment vertical="center" wrapText="1"/>
    </xf>
    <xf numFmtId="0" fontId="0" fillId="2" borderId="18" xfId="0" applyFont="1" applyFill="1" applyBorder="1" applyAlignment="1">
      <alignment horizontal="center" vertical="center"/>
    </xf>
    <xf numFmtId="2" fontId="10" fillId="2" borderId="18" xfId="0" applyNumberFormat="1" applyFont="1" applyFill="1" applyBorder="1" applyAlignment="1">
      <alignment horizontal="right" vertical="center"/>
    </xf>
    <xf numFmtId="164" fontId="10" fillId="0" borderId="1" xfId="0" applyNumberFormat="1" applyFont="1" applyFill="1" applyBorder="1" applyAlignment="1">
      <alignment vertical="center"/>
    </xf>
    <xf numFmtId="164" fontId="10" fillId="2" borderId="22" xfId="0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right" vertical="center"/>
    </xf>
    <xf numFmtId="0" fontId="10" fillId="2" borderId="0" xfId="0" applyFont="1" applyFill="1" applyAlignment="1"/>
    <xf numFmtId="164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1" xfId="0" applyFont="1" applyFill="1" applyBorder="1" applyAlignment="1">
      <alignment vertical="center" wrapText="1"/>
    </xf>
    <xf numFmtId="2" fontId="10" fillId="2" borderId="5" xfId="0" applyNumberFormat="1" applyFont="1" applyFill="1" applyBorder="1" applyAlignment="1">
      <alignment horizontal="right" vertical="center"/>
    </xf>
    <xf numFmtId="164" fontId="10" fillId="0" borderId="5" xfId="0" applyNumberFormat="1" applyFont="1" applyFill="1" applyBorder="1" applyAlignment="1">
      <alignment vertical="center"/>
    </xf>
    <xf numFmtId="164" fontId="10" fillId="2" borderId="6" xfId="0" applyNumberFormat="1" applyFont="1" applyFill="1" applyBorder="1" applyAlignment="1">
      <alignment vertical="center"/>
    </xf>
    <xf numFmtId="0" fontId="10" fillId="2" borderId="17" xfId="0" applyFont="1" applyFill="1" applyBorder="1" applyAlignment="1">
      <alignment horizontal="center" vertical="center" wrapText="1"/>
    </xf>
    <xf numFmtId="2" fontId="10" fillId="0" borderId="17" xfId="0" applyNumberFormat="1" applyFont="1" applyFill="1" applyBorder="1" applyAlignment="1">
      <alignment horizontal="right" vertical="center"/>
    </xf>
    <xf numFmtId="0" fontId="0" fillId="2" borderId="17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right" vertical="center"/>
    </xf>
    <xf numFmtId="164" fontId="10" fillId="0" borderId="22" xfId="0" applyNumberFormat="1" applyFont="1" applyFill="1" applyBorder="1" applyAlignment="1">
      <alignment vertical="center"/>
    </xf>
    <xf numFmtId="0" fontId="10" fillId="2" borderId="13" xfId="0" applyFont="1" applyFill="1" applyBorder="1" applyAlignment="1">
      <alignment horizontal="center" vertical="center"/>
    </xf>
    <xf numFmtId="2" fontId="10" fillId="2" borderId="13" xfId="0" applyNumberFormat="1" applyFont="1" applyFill="1" applyBorder="1" applyAlignment="1">
      <alignment horizontal="right" vertical="center"/>
    </xf>
    <xf numFmtId="164" fontId="10" fillId="2" borderId="53" xfId="0" applyNumberFormat="1" applyFont="1" applyFill="1" applyBorder="1" applyAlignment="1">
      <alignment vertical="center"/>
    </xf>
    <xf numFmtId="0" fontId="0" fillId="2" borderId="19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2" borderId="18" xfId="0" applyFont="1" applyFill="1" applyBorder="1" applyAlignment="1">
      <alignment vertical="center" wrapText="1"/>
    </xf>
    <xf numFmtId="0" fontId="10" fillId="2" borderId="18" xfId="0" applyFont="1" applyFill="1" applyBorder="1" applyAlignment="1">
      <alignment horizontal="center" vertical="center"/>
    </xf>
    <xf numFmtId="164" fontId="11" fillId="2" borderId="16" xfId="0" applyNumberFormat="1" applyFont="1" applyFill="1" applyBorder="1" applyAlignment="1">
      <alignment vertical="center"/>
    </xf>
    <xf numFmtId="0" fontId="10" fillId="0" borderId="0" xfId="0" applyFont="1"/>
    <xf numFmtId="0" fontId="10" fillId="0" borderId="7" xfId="0" applyFont="1" applyBorder="1"/>
    <xf numFmtId="0" fontId="10" fillId="0" borderId="0" xfId="0" applyFont="1" applyBorder="1" applyAlignment="1"/>
    <xf numFmtId="0" fontId="10" fillId="0" borderId="12" xfId="0" applyFont="1" applyBorder="1"/>
    <xf numFmtId="0" fontId="10" fillId="0" borderId="13" xfId="0" applyFont="1" applyBorder="1" applyAlignment="1"/>
    <xf numFmtId="0" fontId="10" fillId="0" borderId="0" xfId="0" applyFont="1" applyAlignment="1">
      <alignment wrapText="1"/>
    </xf>
    <xf numFmtId="4" fontId="10" fillId="0" borderId="0" xfId="0" applyNumberFormat="1" applyFont="1"/>
    <xf numFmtId="164" fontId="10" fillId="0" borderId="0" xfId="0" applyNumberFormat="1" applyFon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57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0" fontId="7" fillId="0" borderId="14" xfId="2" applyNumberFormat="1" applyFont="1" applyBorder="1" applyAlignment="1">
      <alignment horizontal="center"/>
    </xf>
    <xf numFmtId="49" fontId="7" fillId="0" borderId="3" xfId="2" applyNumberFormat="1" applyFont="1" applyBorder="1" applyAlignment="1">
      <alignment horizontal="center"/>
    </xf>
    <xf numFmtId="10" fontId="7" fillId="0" borderId="11" xfId="3" applyNumberFormat="1" applyFont="1" applyFill="1" applyBorder="1" applyAlignment="1" applyProtection="1">
      <alignment horizontal="center" vertical="center"/>
    </xf>
    <xf numFmtId="4" fontId="6" fillId="0" borderId="57" xfId="3" applyNumberFormat="1" applyFont="1" applyFill="1" applyBorder="1" applyAlignment="1" applyProtection="1">
      <alignment horizontal="center" vertical="center"/>
    </xf>
    <xf numFmtId="10" fontId="7" fillId="0" borderId="64" xfId="3" applyNumberFormat="1" applyFont="1" applyFill="1" applyBorder="1" applyAlignment="1" applyProtection="1">
      <alignment horizontal="center" vertical="center"/>
    </xf>
    <xf numFmtId="10" fontId="6" fillId="0" borderId="64" xfId="3" applyNumberFormat="1" applyFont="1" applyFill="1" applyBorder="1" applyAlignment="1" applyProtection="1">
      <alignment horizontal="center" vertical="center"/>
    </xf>
    <xf numFmtId="4" fontId="6" fillId="0" borderId="1" xfId="3" applyNumberFormat="1" applyFont="1" applyFill="1" applyBorder="1" applyAlignment="1" applyProtection="1">
      <alignment horizontal="center" vertical="center"/>
    </xf>
    <xf numFmtId="167" fontId="7" fillId="0" borderId="22" xfId="4" applyNumberFormat="1" applyFont="1" applyBorder="1" applyAlignment="1">
      <alignment horizontal="right" vertical="center"/>
    </xf>
    <xf numFmtId="4" fontId="7" fillId="0" borderId="64" xfId="3" applyNumberFormat="1" applyFont="1" applyFill="1" applyBorder="1" applyAlignment="1" applyProtection="1">
      <alignment horizontal="center" vertical="center"/>
    </xf>
    <xf numFmtId="4" fontId="6" fillId="0" borderId="25" xfId="3" applyNumberFormat="1" applyFont="1" applyBorder="1" applyAlignment="1">
      <alignment horizontal="center" vertical="center"/>
    </xf>
    <xf numFmtId="4" fontId="6" fillId="0" borderId="66" xfId="1" applyNumberFormat="1" applyFont="1" applyBorder="1" applyAlignment="1"/>
    <xf numFmtId="0" fontId="7" fillId="0" borderId="23" xfId="1" applyFont="1" applyBorder="1"/>
    <xf numFmtId="0" fontId="6" fillId="0" borderId="12" xfId="1" applyFont="1" applyBorder="1" applyAlignment="1">
      <alignment horizontal="left"/>
    </xf>
    <xf numFmtId="0" fontId="6" fillId="0" borderId="13" xfId="1" applyFont="1" applyBorder="1" applyAlignment="1">
      <alignment horizontal="left"/>
    </xf>
    <xf numFmtId="4" fontId="6" fillId="0" borderId="13" xfId="1" applyNumberFormat="1" applyFont="1" applyBorder="1" applyAlignment="1"/>
    <xf numFmtId="0" fontId="7" fillId="0" borderId="14" xfId="1" applyFont="1" applyBorder="1"/>
    <xf numFmtId="0" fontId="1" fillId="0" borderId="5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right" vertical="center"/>
    </xf>
    <xf numFmtId="164" fontId="10" fillId="0" borderId="6" xfId="0" applyNumberFormat="1" applyFont="1" applyFill="1" applyBorder="1" applyAlignment="1">
      <alignment vertical="center"/>
    </xf>
    <xf numFmtId="0" fontId="10" fillId="2" borderId="0" xfId="0" applyFont="1" applyFill="1" applyAlignment="1">
      <alignment wrapText="1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vertical="center"/>
    </xf>
    <xf numFmtId="4" fontId="10" fillId="6" borderId="6" xfId="0" applyNumberFormat="1" applyFont="1" applyFill="1" applyBorder="1" applyAlignment="1">
      <alignment vertical="center"/>
    </xf>
    <xf numFmtId="164" fontId="11" fillId="2" borderId="6" xfId="0" applyNumberFormat="1" applyFont="1" applyFill="1" applyBorder="1" applyAlignment="1">
      <alignment vertical="center"/>
    </xf>
    <xf numFmtId="0" fontId="12" fillId="2" borderId="9" xfId="1" applyFont="1" applyFill="1" applyBorder="1" applyAlignment="1">
      <alignment horizontal="center" vertical="center" wrapText="1"/>
    </xf>
    <xf numFmtId="10" fontId="12" fillId="2" borderId="6" xfId="1" applyNumberFormat="1" applyFont="1" applyFill="1" applyBorder="1" applyAlignment="1">
      <alignment horizontal="left" vertical="center" wrapText="1"/>
    </xf>
    <xf numFmtId="0" fontId="12" fillId="2" borderId="50" xfId="1" applyFont="1" applyFill="1" applyBorder="1" applyAlignment="1">
      <alignment horizontal="center" vertical="center" wrapText="1"/>
    </xf>
    <xf numFmtId="0" fontId="12" fillId="3" borderId="51" xfId="1" applyFont="1" applyFill="1" applyBorder="1" applyAlignment="1">
      <alignment horizontal="center" vertical="center" wrapText="1"/>
    </xf>
    <xf numFmtId="4" fontId="12" fillId="3" borderId="51" xfId="1" applyNumberFormat="1" applyFont="1" applyFill="1" applyBorder="1" applyAlignment="1">
      <alignment horizontal="center" vertical="center" wrapText="1"/>
    </xf>
    <xf numFmtId="4" fontId="12" fillId="0" borderId="51" xfId="1" applyNumberFormat="1" applyFont="1" applyFill="1" applyBorder="1" applyAlignment="1">
      <alignment horizontal="center" vertical="center" wrapText="1"/>
    </xf>
    <xf numFmtId="4" fontId="12" fillId="3" borderId="52" xfId="1" applyNumberFormat="1" applyFont="1" applyFill="1" applyBorder="1" applyAlignment="1">
      <alignment horizontal="center" vertical="center" wrapText="1"/>
    </xf>
    <xf numFmtId="164" fontId="11" fillId="6" borderId="16" xfId="0" applyNumberFormat="1" applyFont="1" applyFill="1" applyBorder="1" applyAlignment="1">
      <alignment vertical="center"/>
    </xf>
    <xf numFmtId="0" fontId="10" fillId="0" borderId="0" xfId="0" applyFont="1" applyBorder="1" applyAlignment="1">
      <alignment horizontal="center"/>
    </xf>
    <xf numFmtId="0" fontId="10" fillId="0" borderId="13" xfId="0" applyFont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vertical="center"/>
    </xf>
    <xf numFmtId="0" fontId="11" fillId="6" borderId="5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vertical="center"/>
    </xf>
    <xf numFmtId="4" fontId="13" fillId="6" borderId="6" xfId="0" applyNumberFormat="1" applyFont="1" applyFill="1" applyBorder="1" applyAlignment="1">
      <alignment vertical="center"/>
    </xf>
    <xf numFmtId="0" fontId="7" fillId="0" borderId="3" xfId="2" applyFont="1" applyBorder="1" applyAlignment="1">
      <alignment horizontal="center"/>
    </xf>
    <xf numFmtId="0" fontId="6" fillId="2" borderId="70" xfId="1" applyFont="1" applyFill="1" applyBorder="1" applyAlignment="1">
      <alignment horizontal="center"/>
    </xf>
    <xf numFmtId="0" fontId="0" fillId="0" borderId="19" xfId="0" applyFont="1" applyFill="1" applyBorder="1" applyAlignment="1">
      <alignment horizontal="center" vertical="center"/>
    </xf>
    <xf numFmtId="0" fontId="0" fillId="0" borderId="56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10" fillId="0" borderId="77" xfId="0" applyFont="1" applyBorder="1" applyAlignment="1"/>
    <xf numFmtId="0" fontId="10" fillId="0" borderId="78" xfId="0" applyFont="1" applyBorder="1" applyAlignment="1"/>
    <xf numFmtId="14" fontId="10" fillId="0" borderId="7" xfId="0" applyNumberFormat="1" applyFont="1" applyBorder="1" applyAlignment="1">
      <alignment vertical="center"/>
    </xf>
    <xf numFmtId="14" fontId="10" fillId="0" borderId="0" xfId="0" applyNumberFormat="1" applyFont="1" applyBorder="1" applyAlignment="1">
      <alignment vertical="center"/>
    </xf>
    <xf numFmtId="14" fontId="10" fillId="0" borderId="77" xfId="0" applyNumberFormat="1" applyFont="1" applyBorder="1" applyAlignment="1">
      <alignment vertical="center"/>
    </xf>
    <xf numFmtId="14" fontId="6" fillId="0" borderId="7" xfId="1" applyNumberFormat="1" applyFont="1" applyBorder="1" applyAlignment="1">
      <alignment vertical="center"/>
    </xf>
    <xf numFmtId="14" fontId="6" fillId="0" borderId="12" xfId="1" applyNumberFormat="1" applyFont="1" applyBorder="1" applyAlignment="1">
      <alignment vertical="center"/>
    </xf>
    <xf numFmtId="14" fontId="6" fillId="0" borderId="77" xfId="1" applyNumberFormat="1" applyFont="1" applyBorder="1" applyAlignment="1">
      <alignment vertical="center"/>
    </xf>
    <xf numFmtId="14" fontId="6" fillId="0" borderId="78" xfId="1" applyNumberFormat="1" applyFont="1" applyBorder="1" applyAlignment="1">
      <alignment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 wrapText="1"/>
    </xf>
    <xf numFmtId="0" fontId="12" fillId="2" borderId="10" xfId="1" applyFont="1" applyFill="1" applyBorder="1" applyAlignment="1">
      <alignment horizontal="center" vertical="center" wrapText="1"/>
    </xf>
    <xf numFmtId="0" fontId="12" fillId="2" borderId="3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  <xf numFmtId="0" fontId="12" fillId="2" borderId="0" xfId="1" applyFont="1" applyFill="1" applyBorder="1" applyAlignment="1">
      <alignment horizontal="center" vertical="center" wrapText="1"/>
    </xf>
    <xf numFmtId="0" fontId="12" fillId="2" borderId="8" xfId="1" applyFont="1" applyFill="1" applyBorder="1" applyAlignment="1">
      <alignment horizontal="center" vertical="center" wrapText="1"/>
    </xf>
    <xf numFmtId="0" fontId="12" fillId="2" borderId="4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0" fontId="12" fillId="2" borderId="6" xfId="1" applyFont="1" applyFill="1" applyBorder="1" applyAlignment="1">
      <alignment horizontal="center" vertical="center" wrapText="1"/>
    </xf>
    <xf numFmtId="0" fontId="12" fillId="2" borderId="4" xfId="1" applyFont="1" applyFill="1" applyBorder="1" applyAlignment="1">
      <alignment horizontal="right" vertical="center" wrapText="1"/>
    </xf>
    <xf numFmtId="0" fontId="12" fillId="2" borderId="5" xfId="1" applyFont="1" applyFill="1" applyBorder="1" applyAlignment="1">
      <alignment horizontal="right" vertical="center" wrapText="1"/>
    </xf>
    <xf numFmtId="0" fontId="3" fillId="2" borderId="2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12" fillId="2" borderId="11" xfId="1" applyFont="1" applyFill="1" applyBorder="1" applyAlignment="1">
      <alignment horizontal="left" vertical="center" wrapText="1"/>
    </xf>
    <xf numFmtId="0" fontId="12" fillId="2" borderId="15" xfId="1" applyFont="1" applyFill="1" applyBorder="1" applyAlignment="1">
      <alignment horizontal="left" vertical="center" wrapText="1"/>
    </xf>
    <xf numFmtId="0" fontId="12" fillId="2" borderId="11" xfId="1" applyFont="1" applyFill="1" applyBorder="1" applyAlignment="1">
      <alignment horizontal="left" vertical="top" wrapText="1"/>
    </xf>
    <xf numFmtId="0" fontId="12" fillId="2" borderId="15" xfId="1" applyFont="1" applyFill="1" applyBorder="1" applyAlignment="1">
      <alignment horizontal="left" vertical="top" wrapText="1"/>
    </xf>
    <xf numFmtId="0" fontId="0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10" fillId="0" borderId="56" xfId="0" applyFont="1" applyBorder="1" applyAlignment="1">
      <alignment horizontal="left"/>
    </xf>
    <xf numFmtId="0" fontId="10" fillId="0" borderId="57" xfId="0" applyFont="1" applyBorder="1" applyAlignment="1">
      <alignment horizontal="left"/>
    </xf>
    <xf numFmtId="0" fontId="10" fillId="0" borderId="26" xfId="0" applyFont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0" fillId="0" borderId="74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14" fontId="0" fillId="0" borderId="75" xfId="0" applyNumberFormat="1" applyFont="1" applyBorder="1" applyAlignment="1">
      <alignment horizontal="center" vertical="center"/>
    </xf>
    <xf numFmtId="14" fontId="0" fillId="0" borderId="76" xfId="0" applyNumberFormat="1" applyFont="1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14" fontId="0" fillId="0" borderId="77" xfId="0" applyNumberFormat="1" applyFont="1" applyBorder="1" applyAlignment="1">
      <alignment horizontal="center" vertical="center"/>
    </xf>
    <xf numFmtId="0" fontId="10" fillId="0" borderId="19" xfId="0" applyFont="1" applyBorder="1" applyAlignment="1">
      <alignment horizontal="left"/>
    </xf>
    <xf numFmtId="0" fontId="10" fillId="0" borderId="17" xfId="0" applyFont="1" applyBorder="1" applyAlignment="1">
      <alignment horizontal="left"/>
    </xf>
    <xf numFmtId="0" fontId="10" fillId="0" borderId="20" xfId="0" applyFont="1" applyBorder="1" applyAlignment="1">
      <alignment horizontal="left"/>
    </xf>
    <xf numFmtId="0" fontId="6" fillId="0" borderId="62" xfId="1" applyFont="1" applyBorder="1" applyAlignment="1">
      <alignment horizontal="left"/>
    </xf>
    <xf numFmtId="0" fontId="6" fillId="0" borderId="63" xfId="1" applyFont="1" applyBorder="1" applyAlignment="1">
      <alignment horizontal="left"/>
    </xf>
    <xf numFmtId="0" fontId="6" fillId="0" borderId="54" xfId="1" applyFont="1" applyBorder="1" applyAlignment="1">
      <alignment horizontal="left"/>
    </xf>
    <xf numFmtId="0" fontId="6" fillId="0" borderId="65" xfId="1" applyFont="1" applyBorder="1" applyAlignment="1">
      <alignment horizontal="left"/>
    </xf>
    <xf numFmtId="4" fontId="6" fillId="0" borderId="30" xfId="3" applyNumberFormat="1" applyFont="1" applyFill="1" applyBorder="1" applyAlignment="1">
      <alignment horizontal="center" vertical="center"/>
    </xf>
    <xf numFmtId="4" fontId="6" fillId="0" borderId="29" xfId="3" applyNumberFormat="1" applyFont="1" applyFill="1" applyBorder="1" applyAlignment="1">
      <alignment horizontal="center" vertical="center"/>
    </xf>
    <xf numFmtId="4" fontId="6" fillId="0" borderId="27" xfId="3" applyNumberFormat="1" applyFont="1" applyFill="1" applyBorder="1" applyAlignment="1">
      <alignment horizontal="center" vertical="center"/>
    </xf>
    <xf numFmtId="10" fontId="7" fillId="0" borderId="45" xfId="4" applyNumberFormat="1" applyFont="1" applyFill="1" applyBorder="1" applyAlignment="1" applyProtection="1">
      <alignment horizontal="center" vertical="center"/>
    </xf>
    <xf numFmtId="10" fontId="7" fillId="0" borderId="46" xfId="4" applyNumberFormat="1" applyFont="1" applyFill="1" applyBorder="1" applyAlignment="1" applyProtection="1">
      <alignment horizontal="center" vertical="center"/>
    </xf>
    <xf numFmtId="10" fontId="7" fillId="0" borderId="24" xfId="4" applyNumberFormat="1" applyFont="1" applyFill="1" applyBorder="1" applyAlignment="1" applyProtection="1">
      <alignment horizontal="center" vertical="center"/>
    </xf>
    <xf numFmtId="49" fontId="6" fillId="4" borderId="4" xfId="1" applyNumberFormat="1" applyFont="1" applyFill="1" applyBorder="1" applyAlignment="1">
      <alignment horizontal="right" vertical="center"/>
    </xf>
    <xf numFmtId="49" fontId="6" fillId="4" borderId="5" xfId="1" applyNumberFormat="1" applyFont="1" applyFill="1" applyBorder="1" applyAlignment="1">
      <alignment horizontal="right" vertical="center"/>
    </xf>
    <xf numFmtId="49" fontId="6" fillId="4" borderId="6" xfId="1" applyNumberFormat="1" applyFont="1" applyFill="1" applyBorder="1" applyAlignment="1">
      <alignment horizontal="right" vertical="center"/>
    </xf>
    <xf numFmtId="4" fontId="6" fillId="5" borderId="4" xfId="3" applyNumberFormat="1" applyFont="1" applyFill="1" applyBorder="1" applyAlignment="1" applyProtection="1">
      <alignment horizontal="center" vertical="center"/>
    </xf>
    <xf numFmtId="4" fontId="6" fillId="5" borderId="6" xfId="3" applyNumberFormat="1" applyFont="1" applyFill="1" applyBorder="1" applyAlignment="1" applyProtection="1">
      <alignment horizontal="center" vertical="center"/>
    </xf>
    <xf numFmtId="0" fontId="6" fillId="0" borderId="2" xfId="1" applyFont="1" applyBorder="1" applyAlignment="1">
      <alignment horizontal="left"/>
    </xf>
    <xf numFmtId="0" fontId="6" fillId="0" borderId="61" xfId="1" applyFont="1" applyBorder="1" applyAlignment="1">
      <alignment horizontal="left"/>
    </xf>
    <xf numFmtId="49" fontId="6" fillId="0" borderId="69" xfId="1" applyNumberFormat="1" applyFont="1" applyFill="1" applyBorder="1" applyAlignment="1">
      <alignment horizontal="center" vertical="center"/>
    </xf>
    <xf numFmtId="49" fontId="6" fillId="0" borderId="67" xfId="1" applyNumberFormat="1" applyFont="1" applyFill="1" applyBorder="1" applyAlignment="1">
      <alignment horizontal="center" vertical="center"/>
    </xf>
    <xf numFmtId="49" fontId="6" fillId="0" borderId="68" xfId="1" applyNumberFormat="1" applyFont="1" applyFill="1" applyBorder="1" applyAlignment="1">
      <alignment horizontal="center" vertical="center"/>
    </xf>
    <xf numFmtId="49" fontId="6" fillId="0" borderId="28" xfId="1" applyNumberFormat="1" applyFont="1" applyFill="1" applyBorder="1" applyAlignment="1">
      <alignment horizontal="left" vertical="center" wrapText="1"/>
    </xf>
    <xf numFmtId="4" fontId="6" fillId="0" borderId="47" xfId="3" applyNumberFormat="1" applyFont="1" applyFill="1" applyBorder="1" applyAlignment="1">
      <alignment horizontal="center" vertical="center"/>
    </xf>
    <xf numFmtId="4" fontId="6" fillId="0" borderId="48" xfId="3" applyNumberFormat="1" applyFont="1" applyFill="1" applyBorder="1" applyAlignment="1">
      <alignment horizontal="center" vertical="center"/>
    </xf>
    <xf numFmtId="4" fontId="6" fillId="0" borderId="49" xfId="3" applyNumberFormat="1" applyFont="1" applyFill="1" applyBorder="1" applyAlignment="1">
      <alignment horizontal="center" vertical="center"/>
    </xf>
    <xf numFmtId="49" fontId="6" fillId="0" borderId="58" xfId="1" applyNumberFormat="1" applyFont="1" applyFill="1" applyBorder="1" applyAlignment="1">
      <alignment horizontal="left" vertical="center" wrapText="1"/>
    </xf>
    <xf numFmtId="49" fontId="6" fillId="0" borderId="59" xfId="1" applyNumberFormat="1" applyFont="1" applyFill="1" applyBorder="1" applyAlignment="1">
      <alignment horizontal="left" vertical="center" wrapText="1"/>
    </xf>
    <xf numFmtId="49" fontId="6" fillId="0" borderId="60" xfId="1" applyNumberFormat="1" applyFont="1" applyFill="1" applyBorder="1" applyAlignment="1">
      <alignment horizontal="left" vertical="center" wrapText="1"/>
    </xf>
    <xf numFmtId="0" fontId="6" fillId="2" borderId="41" xfId="1" applyFont="1" applyFill="1" applyBorder="1" applyAlignment="1">
      <alignment horizontal="center"/>
    </xf>
    <xf numFmtId="0" fontId="6" fillId="2" borderId="40" xfId="1" applyFont="1" applyFill="1" applyBorder="1" applyAlignment="1">
      <alignment horizontal="center"/>
    </xf>
    <xf numFmtId="0" fontId="6" fillId="4" borderId="34" xfId="1" applyFont="1" applyFill="1" applyBorder="1" applyAlignment="1">
      <alignment horizontal="center" vertical="center"/>
    </xf>
    <xf numFmtId="0" fontId="6" fillId="4" borderId="33" xfId="1" applyFont="1" applyFill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7" fillId="0" borderId="2" xfId="2" applyFont="1" applyBorder="1" applyAlignment="1">
      <alignment horizontal="center"/>
    </xf>
    <xf numFmtId="0" fontId="7" fillId="0" borderId="3" xfId="2" applyFont="1" applyBorder="1" applyAlignment="1">
      <alignment horizontal="center"/>
    </xf>
    <xf numFmtId="0" fontId="7" fillId="0" borderId="7" xfId="2" applyFont="1" applyBorder="1" applyAlignment="1">
      <alignment horizontal="center"/>
    </xf>
    <xf numFmtId="0" fontId="7" fillId="0" borderId="8" xfId="2" applyFont="1" applyBorder="1" applyAlignment="1">
      <alignment horizontal="center"/>
    </xf>
    <xf numFmtId="0" fontId="7" fillId="0" borderId="12" xfId="2" applyFont="1" applyBorder="1" applyAlignment="1">
      <alignment horizontal="center"/>
    </xf>
    <xf numFmtId="0" fontId="7" fillId="0" borderId="14" xfId="2" applyFont="1" applyBorder="1" applyAlignment="1">
      <alignment horizontal="center"/>
    </xf>
    <xf numFmtId="0" fontId="7" fillId="0" borderId="2" xfId="2" applyFont="1" applyBorder="1" applyAlignment="1">
      <alignment horizontal="left" vertical="top" wrapText="1"/>
    </xf>
    <xf numFmtId="0" fontId="7" fillId="0" borderId="10" xfId="2" applyFont="1" applyBorder="1" applyAlignment="1">
      <alignment horizontal="left" vertical="top" wrapText="1"/>
    </xf>
    <xf numFmtId="0" fontId="7" fillId="0" borderId="12" xfId="2" applyFont="1" applyBorder="1" applyAlignment="1">
      <alignment horizontal="left" vertical="top" wrapText="1"/>
    </xf>
    <xf numFmtId="0" fontId="7" fillId="0" borderId="13" xfId="2" applyFont="1" applyBorder="1" applyAlignment="1">
      <alignment horizontal="left" vertical="top" wrapText="1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left" vertical="top"/>
    </xf>
    <xf numFmtId="0" fontId="7" fillId="0" borderId="10" xfId="2" applyFont="1" applyBorder="1" applyAlignment="1">
      <alignment horizontal="left" vertical="top"/>
    </xf>
    <xf numFmtId="0" fontId="7" fillId="0" borderId="12" xfId="2" applyFont="1" applyBorder="1" applyAlignment="1">
      <alignment horizontal="left" vertical="top"/>
    </xf>
    <xf numFmtId="0" fontId="7" fillId="0" borderId="13" xfId="2" applyFont="1" applyBorder="1" applyAlignment="1">
      <alignment horizontal="left" vertical="top"/>
    </xf>
    <xf numFmtId="0" fontId="7" fillId="0" borderId="2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14" fontId="7" fillId="0" borderId="79" xfId="1" applyNumberFormat="1" applyFont="1" applyBorder="1" applyAlignment="1">
      <alignment horizontal="left" vertical="center"/>
    </xf>
    <xf numFmtId="14" fontId="7" fillId="0" borderId="77" xfId="1" applyNumberFormat="1" applyFont="1" applyBorder="1" applyAlignment="1">
      <alignment horizontal="left" vertical="center"/>
    </xf>
    <xf numFmtId="0" fontId="6" fillId="2" borderId="44" xfId="1" applyFont="1" applyFill="1" applyBorder="1" applyAlignment="1">
      <alignment horizontal="center" vertical="center"/>
    </xf>
    <xf numFmtId="0" fontId="6" fillId="2" borderId="39" xfId="1" applyFont="1" applyFill="1" applyBorder="1" applyAlignment="1">
      <alignment horizontal="center" vertical="center"/>
    </xf>
    <xf numFmtId="0" fontId="6" fillId="2" borderId="43" xfId="1" applyFont="1" applyFill="1" applyBorder="1" applyAlignment="1">
      <alignment horizontal="center" vertical="center"/>
    </xf>
    <xf numFmtId="0" fontId="6" fillId="2" borderId="38" xfId="1" applyFont="1" applyFill="1" applyBorder="1" applyAlignment="1">
      <alignment horizontal="center" vertical="center"/>
    </xf>
    <xf numFmtId="0" fontId="6" fillId="2" borderId="42" xfId="1" applyFont="1" applyFill="1" applyBorder="1" applyAlignment="1">
      <alignment horizontal="center"/>
    </xf>
    <xf numFmtId="165" fontId="7" fillId="0" borderId="10" xfId="1" applyNumberFormat="1" applyFont="1" applyBorder="1" applyAlignment="1">
      <alignment horizontal="center"/>
    </xf>
    <xf numFmtId="165" fontId="7" fillId="0" borderId="3" xfId="1" applyNumberFormat="1" applyFont="1" applyBorder="1" applyAlignment="1">
      <alignment horizontal="center"/>
    </xf>
    <xf numFmtId="165" fontId="7" fillId="0" borderId="0" xfId="1" applyNumberFormat="1" applyFont="1" applyBorder="1" applyAlignment="1">
      <alignment horizontal="center"/>
    </xf>
    <xf numFmtId="165" fontId="7" fillId="0" borderId="8" xfId="1" applyNumberFormat="1" applyFont="1" applyBorder="1" applyAlignment="1">
      <alignment horizontal="center"/>
    </xf>
    <xf numFmtId="0" fontId="7" fillId="2" borderId="0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7" fillId="2" borderId="13" xfId="1" applyFont="1" applyFill="1" applyBorder="1" applyAlignment="1">
      <alignment horizontal="center" vertical="top" wrapText="1"/>
    </xf>
    <xf numFmtId="0" fontId="7" fillId="2" borderId="14" xfId="1" applyFont="1" applyFill="1" applyBorder="1" applyAlignment="1">
      <alignment horizontal="center" vertical="top" wrapText="1"/>
    </xf>
    <xf numFmtId="165" fontId="7" fillId="0" borderId="71" xfId="1" applyNumberFormat="1" applyFont="1" applyBorder="1" applyAlignment="1">
      <alignment horizontal="center"/>
    </xf>
    <xf numFmtId="165" fontId="7" fillId="0" borderId="79" xfId="1" applyNumberFormat="1" applyFont="1" applyBorder="1" applyAlignment="1">
      <alignment horizontal="center"/>
    </xf>
    <xf numFmtId="165" fontId="7" fillId="0" borderId="72" xfId="1" applyNumberFormat="1" applyFont="1" applyBorder="1" applyAlignment="1">
      <alignment horizontal="center"/>
    </xf>
    <xf numFmtId="165" fontId="7" fillId="0" borderId="77" xfId="1" applyNumberFormat="1" applyFont="1" applyBorder="1" applyAlignment="1">
      <alignment horizontal="center"/>
    </xf>
    <xf numFmtId="0" fontId="7" fillId="2" borderId="72" xfId="1" applyFont="1" applyFill="1" applyBorder="1" applyAlignment="1">
      <alignment horizontal="center" vertical="center" wrapText="1"/>
    </xf>
    <xf numFmtId="0" fontId="7" fillId="2" borderId="77" xfId="1" applyFont="1" applyFill="1" applyBorder="1" applyAlignment="1">
      <alignment horizontal="center" vertical="center" wrapText="1"/>
    </xf>
    <xf numFmtId="0" fontId="7" fillId="2" borderId="73" xfId="1" applyFont="1" applyFill="1" applyBorder="1" applyAlignment="1">
      <alignment horizontal="center" vertical="top" wrapText="1"/>
    </xf>
    <xf numFmtId="0" fontId="7" fillId="2" borderId="78" xfId="1" applyFont="1" applyFill="1" applyBorder="1" applyAlignment="1">
      <alignment horizontal="center" vertical="top" wrapText="1"/>
    </xf>
  </cellXfs>
  <cellStyles count="6">
    <cellStyle name="Moeda 2" xfId="3" xr:uid="{00000000-0005-0000-0000-000000000000}"/>
    <cellStyle name="Normal" xfId="0" builtinId="0"/>
    <cellStyle name="Normal 2" xfId="1" xr:uid="{00000000-0005-0000-0000-000002000000}"/>
    <cellStyle name="Normal 3" xfId="2" xr:uid="{00000000-0005-0000-0000-000003000000}"/>
    <cellStyle name="Porcentagem 2" xfId="4" xr:uid="{00000000-0005-0000-0000-000005000000}"/>
    <cellStyle name="Separador de milhares 2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25402</xdr:colOff>
      <xdr:row>0</xdr:row>
      <xdr:rowOff>74887</xdr:rowOff>
    </xdr:from>
    <xdr:to>
      <xdr:col>2</xdr:col>
      <xdr:colOff>349252</xdr:colOff>
      <xdr:row>5</xdr:row>
      <xdr:rowOff>159105</xdr:rowOff>
    </xdr:to>
    <xdr:pic>
      <xdr:nvPicPr>
        <xdr:cNvPr id="3" name="Picture 1" descr="MARAPE   BRASAO oficialb1">
          <a:extLst>
            <a:ext uri="{FF2B5EF4-FFF2-40B4-BE49-F238E27FC236}">
              <a16:creationId xmlns:a16="http://schemas.microsoft.com/office/drawing/2014/main" id="{47B6E42C-ED3F-45B6-A109-F1D0F7E69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368302" y="74887"/>
          <a:ext cx="1066800" cy="10367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29492</xdr:rowOff>
    </xdr:from>
    <xdr:to>
      <xdr:col>1</xdr:col>
      <xdr:colOff>1895475</xdr:colOff>
      <xdr:row>4</xdr:row>
      <xdr:rowOff>81025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950B1C0-12BF-4CE3-BF55-C2F48DC6F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277142"/>
          <a:ext cx="2085975" cy="5563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dro/Documents/PMAV/%23PROJETOS%20NOVOS%20-%20PEDRO/PAVIMENTA&#199;&#195;O%20-%20RUAS%20ALTO%20NITEROI/02%20-%20PROJETO%20EXECUTIVO%20-%20PEDRO/RUA%20PROJETADA%2016/PLANILHA-PAV%20RUA%2016-PE-R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 ORÇAMENTÁRIA"/>
      <sheetName val="CRONOGRAMA"/>
    </sheetNames>
    <sheetDataSet>
      <sheetData sheetId="0">
        <row r="8">
          <cell r="H8"/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82"/>
  <sheetViews>
    <sheetView tabSelected="1" zoomScale="90" zoomScaleNormal="90" workbookViewId="0">
      <selection activeCell="L6" sqref="L6"/>
    </sheetView>
  </sheetViews>
  <sheetFormatPr defaultRowHeight="15" x14ac:dyDescent="0.25"/>
  <cols>
    <col min="1" max="1" width="6.5703125" style="82" bestFit="1" customWidth="1"/>
    <col min="2" max="2" width="11.140625" style="87" customWidth="1"/>
    <col min="3" max="3" width="12.140625" style="87" customWidth="1"/>
    <col min="4" max="4" width="83.85546875" style="82" customWidth="1"/>
    <col min="5" max="5" width="5.85546875" style="82" customWidth="1"/>
    <col min="6" max="6" width="12.7109375" style="82" customWidth="1"/>
    <col min="7" max="7" width="18" style="82" customWidth="1"/>
    <col min="8" max="8" width="16.7109375" style="88" customWidth="1"/>
    <col min="9" max="9" width="9.7109375" style="82" customWidth="1"/>
    <col min="10" max="10" width="12.7109375" style="82" bestFit="1" customWidth="1"/>
    <col min="11" max="16384" width="9.140625" style="82"/>
  </cols>
  <sheetData>
    <row r="1" spans="1:12" s="28" customFormat="1" ht="16.5" customHeight="1" thickBot="1" x14ac:dyDescent="0.3">
      <c r="A1" s="175"/>
      <c r="B1" s="176"/>
      <c r="C1" s="177"/>
      <c r="D1" s="170" t="s">
        <v>6</v>
      </c>
      <c r="E1" s="171"/>
      <c r="F1" s="171"/>
      <c r="G1" s="171"/>
      <c r="H1" s="172"/>
    </row>
    <row r="2" spans="1:12" s="28" customFormat="1" ht="15.75" customHeight="1" thickBot="1" x14ac:dyDescent="0.3">
      <c r="A2" s="178"/>
      <c r="B2" s="179"/>
      <c r="C2" s="180"/>
      <c r="D2" s="126" t="s">
        <v>7</v>
      </c>
      <c r="E2" s="164" t="s">
        <v>295</v>
      </c>
      <c r="F2" s="165"/>
      <c r="G2" s="165"/>
      <c r="H2" s="166"/>
    </row>
    <row r="3" spans="1:12" s="28" customFormat="1" ht="15" customHeight="1" thickBot="1" x14ac:dyDescent="0.3">
      <c r="A3" s="178"/>
      <c r="B3" s="179"/>
      <c r="C3" s="180"/>
      <c r="D3" s="184" t="s">
        <v>84</v>
      </c>
      <c r="E3" s="167"/>
      <c r="F3" s="168"/>
      <c r="G3" s="168"/>
      <c r="H3" s="169"/>
    </row>
    <row r="4" spans="1:12" s="28" customFormat="1" ht="15" customHeight="1" thickBot="1" x14ac:dyDescent="0.3">
      <c r="A4" s="178"/>
      <c r="B4" s="179"/>
      <c r="C4" s="180"/>
      <c r="D4" s="185"/>
      <c r="E4" s="170" t="s">
        <v>285</v>
      </c>
      <c r="F4" s="171"/>
      <c r="G4" s="171"/>
      <c r="H4" s="172"/>
    </row>
    <row r="5" spans="1:12" s="28" customFormat="1" ht="15.75" thickBot="1" x14ac:dyDescent="0.3">
      <c r="A5" s="178"/>
      <c r="B5" s="179"/>
      <c r="C5" s="180"/>
      <c r="D5" s="186" t="s">
        <v>24</v>
      </c>
      <c r="E5" s="170" t="s">
        <v>296</v>
      </c>
      <c r="F5" s="171"/>
      <c r="G5" s="171"/>
      <c r="H5" s="172"/>
    </row>
    <row r="6" spans="1:12" s="28" customFormat="1" ht="15.75" customHeight="1" thickBot="1" x14ac:dyDescent="0.3">
      <c r="A6" s="181"/>
      <c r="B6" s="182"/>
      <c r="C6" s="183"/>
      <c r="D6" s="187"/>
      <c r="E6" s="173" t="s">
        <v>29</v>
      </c>
      <c r="F6" s="174"/>
      <c r="G6" s="174"/>
      <c r="H6" s="127">
        <v>0.22</v>
      </c>
      <c r="J6" s="29"/>
    </row>
    <row r="7" spans="1:12" s="28" customFormat="1" ht="15.75" thickBot="1" x14ac:dyDescent="0.3">
      <c r="A7" s="128" t="s">
        <v>0</v>
      </c>
      <c r="B7" s="129" t="s">
        <v>30</v>
      </c>
      <c r="C7" s="129" t="s">
        <v>31</v>
      </c>
      <c r="D7" s="129" t="s">
        <v>8</v>
      </c>
      <c r="E7" s="129" t="s">
        <v>9</v>
      </c>
      <c r="F7" s="130" t="s">
        <v>1</v>
      </c>
      <c r="G7" s="131" t="s">
        <v>10</v>
      </c>
      <c r="H7" s="132" t="s">
        <v>11</v>
      </c>
    </row>
    <row r="8" spans="1:12" s="28" customFormat="1" ht="16.5" thickBot="1" x14ac:dyDescent="0.3">
      <c r="A8" s="140">
        <v>1</v>
      </c>
      <c r="B8" s="144"/>
      <c r="C8" s="144"/>
      <c r="D8" s="143" t="s">
        <v>36</v>
      </c>
      <c r="E8" s="145"/>
      <c r="F8" s="145"/>
      <c r="G8" s="145"/>
      <c r="H8" s="146"/>
    </row>
    <row r="9" spans="1:12" s="28" customFormat="1" ht="18" customHeight="1" x14ac:dyDescent="0.25">
      <c r="A9" s="150" t="s">
        <v>2</v>
      </c>
      <c r="B9" s="42">
        <v>41500</v>
      </c>
      <c r="C9" s="92" t="s">
        <v>35</v>
      </c>
      <c r="D9" s="43" t="s">
        <v>51</v>
      </c>
      <c r="E9" s="44" t="s">
        <v>34</v>
      </c>
      <c r="F9" s="45">
        <v>8</v>
      </c>
      <c r="G9" s="46">
        <v>258.58999999999997</v>
      </c>
      <c r="H9" s="47">
        <v>2068.7199999999998</v>
      </c>
    </row>
    <row r="10" spans="1:12" s="28" customFormat="1" ht="18" customHeight="1" x14ac:dyDescent="0.25">
      <c r="A10" s="151" t="s">
        <v>56</v>
      </c>
      <c r="B10" s="48">
        <v>42047</v>
      </c>
      <c r="C10" s="93" t="s">
        <v>35</v>
      </c>
      <c r="D10" s="49" t="s">
        <v>45</v>
      </c>
      <c r="E10" s="50" t="s">
        <v>33</v>
      </c>
      <c r="F10" s="51">
        <v>36</v>
      </c>
      <c r="G10" s="52">
        <v>38.770000000000003</v>
      </c>
      <c r="H10" s="53">
        <v>1395.72</v>
      </c>
    </row>
    <row r="11" spans="1:12" s="28" customFormat="1" ht="30" x14ac:dyDescent="0.25">
      <c r="A11" s="151" t="s">
        <v>94</v>
      </c>
      <c r="B11" s="54">
        <v>41498</v>
      </c>
      <c r="C11" s="94" t="s">
        <v>35</v>
      </c>
      <c r="D11" s="55" t="s">
        <v>286</v>
      </c>
      <c r="E11" s="56" t="s">
        <v>34</v>
      </c>
      <c r="F11" s="57">
        <v>14.5</v>
      </c>
      <c r="G11" s="46">
        <v>436.86</v>
      </c>
      <c r="H11" s="47">
        <v>6334.47</v>
      </c>
      <c r="J11" s="58"/>
      <c r="K11" s="59"/>
      <c r="L11" s="60"/>
    </row>
    <row r="12" spans="1:12" s="28" customFormat="1" ht="30" x14ac:dyDescent="0.25">
      <c r="A12" s="151" t="s">
        <v>95</v>
      </c>
      <c r="B12" s="54">
        <v>41503</v>
      </c>
      <c r="C12" s="94" t="s">
        <v>35</v>
      </c>
      <c r="D12" s="55" t="s">
        <v>287</v>
      </c>
      <c r="E12" s="56" t="s">
        <v>4</v>
      </c>
      <c r="F12" s="57">
        <v>20</v>
      </c>
      <c r="G12" s="46">
        <v>417.46</v>
      </c>
      <c r="H12" s="47">
        <v>8349.2000000000007</v>
      </c>
      <c r="J12" s="58"/>
      <c r="K12" s="59"/>
      <c r="L12" s="60"/>
    </row>
    <row r="13" spans="1:12" s="28" customFormat="1" ht="30.75" thickBot="1" x14ac:dyDescent="0.3">
      <c r="A13" s="151" t="s">
        <v>96</v>
      </c>
      <c r="B13" s="54">
        <v>41501</v>
      </c>
      <c r="C13" s="94" t="s">
        <v>35</v>
      </c>
      <c r="D13" s="61" t="s">
        <v>288</v>
      </c>
      <c r="E13" s="56" t="s">
        <v>4</v>
      </c>
      <c r="F13" s="57">
        <v>25</v>
      </c>
      <c r="G13" s="46">
        <v>34.54</v>
      </c>
      <c r="H13" s="47">
        <v>863.5</v>
      </c>
      <c r="J13" s="58"/>
      <c r="K13" s="59"/>
      <c r="L13" s="60"/>
    </row>
    <row r="14" spans="1:12" s="28" customFormat="1" ht="16.5" thickBot="1" x14ac:dyDescent="0.3">
      <c r="A14" s="161" t="s">
        <v>87</v>
      </c>
      <c r="B14" s="162"/>
      <c r="C14" s="162"/>
      <c r="D14" s="162"/>
      <c r="E14" s="162"/>
      <c r="F14" s="162"/>
      <c r="G14" s="163"/>
      <c r="H14" s="81">
        <v>19011.61</v>
      </c>
      <c r="J14" s="60"/>
      <c r="K14" s="59"/>
      <c r="L14" s="60"/>
    </row>
    <row r="15" spans="1:12" s="28" customFormat="1" ht="16.5" thickBot="1" x14ac:dyDescent="0.3">
      <c r="A15" s="138"/>
      <c r="B15" s="139"/>
      <c r="C15" s="139"/>
      <c r="D15" s="139"/>
      <c r="E15" s="139"/>
      <c r="F15" s="139"/>
      <c r="G15" s="139"/>
      <c r="H15" s="125"/>
      <c r="J15" s="60"/>
      <c r="K15" s="59"/>
      <c r="L15" s="60"/>
    </row>
    <row r="16" spans="1:12" s="28" customFormat="1" ht="16.5" thickBot="1" x14ac:dyDescent="0.3">
      <c r="A16" s="121">
        <v>2</v>
      </c>
      <c r="B16" s="122"/>
      <c r="C16" s="122"/>
      <c r="D16" s="143" t="s">
        <v>85</v>
      </c>
      <c r="E16" s="123"/>
      <c r="F16" s="123"/>
      <c r="G16" s="123"/>
      <c r="H16" s="124"/>
      <c r="I16" s="82"/>
      <c r="J16" s="89"/>
    </row>
    <row r="17" spans="1:12" s="118" customFormat="1" ht="15.75" thickBot="1" x14ac:dyDescent="0.3">
      <c r="A17" s="21" t="s">
        <v>164</v>
      </c>
      <c r="B17" s="22"/>
      <c r="C17" s="22"/>
      <c r="D17" s="23" t="s">
        <v>3</v>
      </c>
      <c r="E17" s="30"/>
      <c r="F17" s="62"/>
      <c r="G17" s="63"/>
      <c r="H17" s="64"/>
      <c r="I17" s="82"/>
      <c r="J17" s="87"/>
      <c r="K17" s="87"/>
      <c r="L17" s="87"/>
    </row>
    <row r="18" spans="1:12" s="118" customFormat="1" x14ac:dyDescent="0.25">
      <c r="A18" s="75" t="s">
        <v>165</v>
      </c>
      <c r="B18" s="65">
        <v>40754</v>
      </c>
      <c r="C18" s="95" t="s">
        <v>35</v>
      </c>
      <c r="D18" s="67" t="s">
        <v>44</v>
      </c>
      <c r="E18" s="33" t="s">
        <v>34</v>
      </c>
      <c r="F18" s="66">
        <v>2293.1999999999998</v>
      </c>
      <c r="G18" s="46">
        <v>1.22</v>
      </c>
      <c r="H18" s="47">
        <v>2797.7</v>
      </c>
      <c r="I18" s="82"/>
      <c r="J18" s="87"/>
      <c r="K18" s="87"/>
      <c r="L18" s="87"/>
    </row>
    <row r="19" spans="1:12" ht="30" x14ac:dyDescent="0.25">
      <c r="A19" s="149" t="s">
        <v>166</v>
      </c>
      <c r="B19" s="65">
        <v>40663</v>
      </c>
      <c r="C19" s="95" t="s">
        <v>35</v>
      </c>
      <c r="D19" s="67" t="s">
        <v>289</v>
      </c>
      <c r="E19" s="33" t="s">
        <v>4</v>
      </c>
      <c r="F19" s="66">
        <v>575.5</v>
      </c>
      <c r="G19" s="46">
        <v>52.5</v>
      </c>
      <c r="H19" s="47">
        <v>30213.75</v>
      </c>
    </row>
    <row r="20" spans="1:12" ht="30" x14ac:dyDescent="0.25">
      <c r="A20" s="149" t="s">
        <v>167</v>
      </c>
      <c r="B20" s="20">
        <v>40884</v>
      </c>
      <c r="C20" s="94" t="s">
        <v>35</v>
      </c>
      <c r="D20" s="61" t="s">
        <v>290</v>
      </c>
      <c r="E20" s="34" t="s">
        <v>34</v>
      </c>
      <c r="F20" s="57">
        <v>1487.5</v>
      </c>
      <c r="G20" s="46">
        <v>83.36</v>
      </c>
      <c r="H20" s="53">
        <v>123998</v>
      </c>
    </row>
    <row r="21" spans="1:12" ht="15.75" thickBot="1" x14ac:dyDescent="0.3">
      <c r="A21" s="35"/>
      <c r="B21" s="36"/>
      <c r="C21" s="36"/>
      <c r="D21" s="37"/>
      <c r="E21" s="38"/>
      <c r="F21" s="39"/>
      <c r="G21" s="40" t="s">
        <v>55</v>
      </c>
      <c r="H21" s="41">
        <v>157009.45000000001</v>
      </c>
    </row>
    <row r="22" spans="1:12" ht="15.75" thickBot="1" x14ac:dyDescent="0.3">
      <c r="A22" s="21" t="s">
        <v>168</v>
      </c>
      <c r="B22" s="22"/>
      <c r="C22" s="22"/>
      <c r="D22" s="23" t="s">
        <v>37</v>
      </c>
      <c r="E22" s="30"/>
      <c r="F22" s="30"/>
      <c r="G22" s="31"/>
      <c r="H22" s="32"/>
    </row>
    <row r="23" spans="1:12" ht="18" customHeight="1" x14ac:dyDescent="0.25">
      <c r="A23" s="149" t="s">
        <v>169</v>
      </c>
      <c r="B23" s="68">
        <v>41240</v>
      </c>
      <c r="C23" s="94" t="s">
        <v>35</v>
      </c>
      <c r="D23" s="61" t="s">
        <v>283</v>
      </c>
      <c r="E23" s="34" t="s">
        <v>34</v>
      </c>
      <c r="F23" s="57">
        <v>558.70000000000005</v>
      </c>
      <c r="G23" s="46">
        <v>86.5</v>
      </c>
      <c r="H23" s="53">
        <v>48327.55</v>
      </c>
    </row>
    <row r="24" spans="1:12" x14ac:dyDescent="0.25">
      <c r="A24" s="75" t="s">
        <v>170</v>
      </c>
      <c r="B24" s="54">
        <v>41246</v>
      </c>
      <c r="C24" s="94" t="s">
        <v>35</v>
      </c>
      <c r="D24" s="61" t="s">
        <v>53</v>
      </c>
      <c r="E24" s="56" t="s">
        <v>4</v>
      </c>
      <c r="F24" s="57">
        <v>14</v>
      </c>
      <c r="G24" s="46">
        <v>58.9</v>
      </c>
      <c r="H24" s="53">
        <v>824.6</v>
      </c>
    </row>
    <row r="25" spans="1:12" ht="15.75" thickBot="1" x14ac:dyDescent="0.3">
      <c r="A25" s="24"/>
      <c r="B25" s="25"/>
      <c r="C25" s="25"/>
      <c r="D25" s="26"/>
      <c r="E25" s="72"/>
      <c r="F25" s="73"/>
      <c r="G25" s="27" t="s">
        <v>55</v>
      </c>
      <c r="H25" s="74">
        <v>49152.15</v>
      </c>
    </row>
    <row r="26" spans="1:12" ht="15.75" thickBot="1" x14ac:dyDescent="0.3">
      <c r="A26" s="21" t="s">
        <v>171</v>
      </c>
      <c r="B26" s="22"/>
      <c r="C26" s="22"/>
      <c r="D26" s="23" t="s">
        <v>39</v>
      </c>
      <c r="E26" s="30"/>
      <c r="F26" s="30"/>
      <c r="G26" s="31"/>
      <c r="H26" s="32"/>
    </row>
    <row r="27" spans="1:12" x14ac:dyDescent="0.25">
      <c r="A27" s="149" t="s">
        <v>172</v>
      </c>
      <c r="B27" s="54">
        <v>40358</v>
      </c>
      <c r="C27" s="94" t="s">
        <v>35</v>
      </c>
      <c r="D27" s="55" t="s">
        <v>291</v>
      </c>
      <c r="E27" s="34" t="s">
        <v>40</v>
      </c>
      <c r="F27" s="57">
        <v>2.57</v>
      </c>
      <c r="G27" s="46">
        <v>563.87</v>
      </c>
      <c r="H27" s="53">
        <v>1449.15</v>
      </c>
    </row>
    <row r="28" spans="1:12" x14ac:dyDescent="0.25">
      <c r="A28" s="149" t="s">
        <v>173</v>
      </c>
      <c r="B28" s="54">
        <v>40376</v>
      </c>
      <c r="C28" s="94" t="s">
        <v>35</v>
      </c>
      <c r="D28" s="55" t="s">
        <v>292</v>
      </c>
      <c r="E28" s="56" t="s">
        <v>41</v>
      </c>
      <c r="F28" s="57">
        <v>179.52</v>
      </c>
      <c r="G28" s="46">
        <v>9.6300000000000008</v>
      </c>
      <c r="H28" s="53">
        <v>1728.78</v>
      </c>
    </row>
    <row r="29" spans="1:12" ht="15.75" thickBot="1" x14ac:dyDescent="0.3">
      <c r="A29" s="35"/>
      <c r="B29" s="36"/>
      <c r="C29" s="36"/>
      <c r="D29" s="37"/>
      <c r="E29" s="38"/>
      <c r="F29" s="39"/>
      <c r="G29" s="40" t="s">
        <v>55</v>
      </c>
      <c r="H29" s="41">
        <v>3177.9300000000003</v>
      </c>
    </row>
    <row r="30" spans="1:12" ht="15.75" thickBot="1" x14ac:dyDescent="0.3">
      <c r="A30" s="21" t="s">
        <v>174</v>
      </c>
      <c r="B30" s="22"/>
      <c r="C30" s="22"/>
      <c r="D30" s="23" t="s">
        <v>42</v>
      </c>
      <c r="E30" s="30"/>
      <c r="F30" s="62"/>
      <c r="G30" s="63"/>
      <c r="H30" s="64"/>
    </row>
    <row r="31" spans="1:12" x14ac:dyDescent="0.25">
      <c r="A31" s="75" t="s">
        <v>175</v>
      </c>
      <c r="B31" s="65">
        <v>40936</v>
      </c>
      <c r="C31" s="95" t="s">
        <v>35</v>
      </c>
      <c r="D31" s="67" t="s">
        <v>46</v>
      </c>
      <c r="E31" s="76" t="s">
        <v>34</v>
      </c>
      <c r="F31" s="66">
        <v>2.0499999999999998</v>
      </c>
      <c r="G31" s="46">
        <v>548.24</v>
      </c>
      <c r="H31" s="47">
        <v>1123.8900000000001</v>
      </c>
    </row>
    <row r="32" spans="1:12" x14ac:dyDescent="0.25">
      <c r="A32" s="75" t="s">
        <v>176</v>
      </c>
      <c r="B32" s="65">
        <v>42524</v>
      </c>
      <c r="C32" s="95" t="s">
        <v>35</v>
      </c>
      <c r="D32" s="67" t="s">
        <v>54</v>
      </c>
      <c r="E32" s="76" t="s">
        <v>34</v>
      </c>
      <c r="F32" s="66">
        <v>18</v>
      </c>
      <c r="G32" s="46">
        <v>94.7</v>
      </c>
      <c r="H32" s="47">
        <v>1704.6</v>
      </c>
    </row>
    <row r="33" spans="1:8" ht="15.75" thickBot="1" x14ac:dyDescent="0.3">
      <c r="A33" s="24"/>
      <c r="B33" s="25"/>
      <c r="C33" s="96"/>
      <c r="D33" s="26"/>
      <c r="E33" s="72"/>
      <c r="F33" s="73"/>
      <c r="G33" s="27" t="s">
        <v>55</v>
      </c>
      <c r="H33" s="74">
        <v>2828.49</v>
      </c>
    </row>
    <row r="34" spans="1:8" ht="15.75" thickBot="1" x14ac:dyDescent="0.3">
      <c r="A34" s="21" t="s">
        <v>177</v>
      </c>
      <c r="B34" s="22"/>
      <c r="C34" s="97"/>
      <c r="D34" s="23" t="s">
        <v>5</v>
      </c>
      <c r="E34" s="77"/>
      <c r="F34" s="62"/>
      <c r="G34" s="63"/>
      <c r="H34" s="64"/>
    </row>
    <row r="35" spans="1:8" ht="30" x14ac:dyDescent="0.25">
      <c r="A35" s="75" t="s">
        <v>178</v>
      </c>
      <c r="B35" s="68">
        <v>42756</v>
      </c>
      <c r="C35" s="94" t="s">
        <v>35</v>
      </c>
      <c r="D35" s="61" t="s">
        <v>47</v>
      </c>
      <c r="E35" s="78" t="s">
        <v>4</v>
      </c>
      <c r="F35" s="70">
        <v>43.2</v>
      </c>
      <c r="G35" s="46">
        <v>143.88999999999999</v>
      </c>
      <c r="H35" s="71">
        <v>6216.05</v>
      </c>
    </row>
    <row r="36" spans="1:8" ht="30" x14ac:dyDescent="0.25">
      <c r="A36" s="75" t="s">
        <v>179</v>
      </c>
      <c r="B36" s="68">
        <v>42763</v>
      </c>
      <c r="C36" s="94" t="s">
        <v>35</v>
      </c>
      <c r="D36" s="61" t="s">
        <v>48</v>
      </c>
      <c r="E36" s="69" t="s">
        <v>4</v>
      </c>
      <c r="F36" s="70">
        <v>265</v>
      </c>
      <c r="G36" s="46">
        <v>298.17</v>
      </c>
      <c r="H36" s="71">
        <v>79015.05</v>
      </c>
    </row>
    <row r="37" spans="1:8" x14ac:dyDescent="0.25">
      <c r="A37" s="75" t="s">
        <v>180</v>
      </c>
      <c r="B37" s="68">
        <v>41175</v>
      </c>
      <c r="C37" s="94" t="s">
        <v>35</v>
      </c>
      <c r="D37" s="61" t="s">
        <v>49</v>
      </c>
      <c r="E37" s="78" t="s">
        <v>4</v>
      </c>
      <c r="F37" s="70">
        <v>265</v>
      </c>
      <c r="G37" s="46">
        <v>24.47</v>
      </c>
      <c r="H37" s="71">
        <v>6484.55</v>
      </c>
    </row>
    <row r="38" spans="1:8" x14ac:dyDescent="0.25">
      <c r="A38" s="75" t="s">
        <v>181</v>
      </c>
      <c r="B38" s="68">
        <v>41168</v>
      </c>
      <c r="C38" s="94" t="s">
        <v>35</v>
      </c>
      <c r="D38" s="61" t="s">
        <v>50</v>
      </c>
      <c r="E38" s="69" t="s">
        <v>33</v>
      </c>
      <c r="F38" s="70">
        <v>8</v>
      </c>
      <c r="G38" s="46">
        <v>2975.58</v>
      </c>
      <c r="H38" s="71">
        <v>23804.639999999999</v>
      </c>
    </row>
    <row r="39" spans="1:8" x14ac:dyDescent="0.25">
      <c r="A39" s="75" t="s">
        <v>182</v>
      </c>
      <c r="B39" s="54">
        <v>41241</v>
      </c>
      <c r="C39" s="94" t="s">
        <v>35</v>
      </c>
      <c r="D39" s="55" t="s">
        <v>28</v>
      </c>
      <c r="E39" s="69" t="s">
        <v>33</v>
      </c>
      <c r="F39" s="70">
        <v>16</v>
      </c>
      <c r="G39" s="46">
        <v>1379.69</v>
      </c>
      <c r="H39" s="53">
        <v>22075.040000000001</v>
      </c>
    </row>
    <row r="40" spans="1:8" x14ac:dyDescent="0.25">
      <c r="A40" s="75" t="s">
        <v>183</v>
      </c>
      <c r="B40" s="48">
        <v>41180</v>
      </c>
      <c r="C40" s="94" t="s">
        <v>35</v>
      </c>
      <c r="D40" s="79" t="s">
        <v>52</v>
      </c>
      <c r="E40" s="80" t="s">
        <v>4</v>
      </c>
      <c r="F40" s="51">
        <v>575.5</v>
      </c>
      <c r="G40" s="46">
        <v>75.87</v>
      </c>
      <c r="H40" s="53">
        <v>43663.19</v>
      </c>
    </row>
    <row r="41" spans="1:8" ht="15.75" thickBot="1" x14ac:dyDescent="0.3">
      <c r="A41" s="35"/>
      <c r="B41" s="36"/>
      <c r="C41" s="36"/>
      <c r="D41" s="37"/>
      <c r="E41" s="38"/>
      <c r="F41" s="39"/>
      <c r="G41" s="40" t="s">
        <v>55</v>
      </c>
      <c r="H41" s="41">
        <v>181258.52000000002</v>
      </c>
    </row>
    <row r="42" spans="1:8" ht="15.75" thickBot="1" x14ac:dyDescent="0.3">
      <c r="A42" s="115" t="s">
        <v>184</v>
      </c>
      <c r="B42" s="97"/>
      <c r="C42" s="97"/>
      <c r="D42" s="114" t="s">
        <v>114</v>
      </c>
      <c r="E42" s="31"/>
      <c r="F42" s="116"/>
      <c r="G42" s="63"/>
      <c r="H42" s="117"/>
    </row>
    <row r="43" spans="1:8" x14ac:dyDescent="0.25">
      <c r="A43" s="149" t="s">
        <v>185</v>
      </c>
      <c r="B43" s="65">
        <v>40258</v>
      </c>
      <c r="C43" s="95" t="s">
        <v>35</v>
      </c>
      <c r="D43" s="67" t="s">
        <v>293</v>
      </c>
      <c r="E43" s="76" t="s">
        <v>40</v>
      </c>
      <c r="F43" s="66">
        <v>34.25</v>
      </c>
      <c r="G43" s="46">
        <v>64.180000000000007</v>
      </c>
      <c r="H43" s="47">
        <v>2198.17</v>
      </c>
    </row>
    <row r="44" spans="1:8" ht="30" x14ac:dyDescent="0.25">
      <c r="A44" s="149" t="s">
        <v>186</v>
      </c>
      <c r="B44" s="65" t="s">
        <v>294</v>
      </c>
      <c r="C44" s="95" t="s">
        <v>38</v>
      </c>
      <c r="D44" s="67" t="s">
        <v>115</v>
      </c>
      <c r="E44" s="76" t="s">
        <v>40</v>
      </c>
      <c r="F44" s="66">
        <v>104.89</v>
      </c>
      <c r="G44" s="46">
        <v>1041.27</v>
      </c>
      <c r="H44" s="47">
        <v>109218.81</v>
      </c>
    </row>
    <row r="45" spans="1:8" ht="15.75" thickBot="1" x14ac:dyDescent="0.3">
      <c r="A45" s="24"/>
      <c r="B45" s="25"/>
      <c r="C45" s="96"/>
      <c r="D45" s="26"/>
      <c r="E45" s="72"/>
      <c r="F45" s="73"/>
      <c r="G45" s="27" t="s">
        <v>55</v>
      </c>
      <c r="H45" s="74">
        <v>111416.98</v>
      </c>
    </row>
    <row r="46" spans="1:8" ht="16.5" thickBot="1" x14ac:dyDescent="0.3">
      <c r="A46" s="161" t="s">
        <v>86</v>
      </c>
      <c r="B46" s="162"/>
      <c r="C46" s="162"/>
      <c r="D46" s="162"/>
      <c r="E46" s="162"/>
      <c r="F46" s="162"/>
      <c r="G46" s="163"/>
      <c r="H46" s="81">
        <v>504843.52000000002</v>
      </c>
    </row>
    <row r="47" spans="1:8" ht="16.5" thickBot="1" x14ac:dyDescent="0.3">
      <c r="A47" s="119"/>
      <c r="B47" s="120"/>
      <c r="C47" s="120"/>
      <c r="D47" s="120"/>
      <c r="E47" s="120"/>
      <c r="F47" s="120"/>
      <c r="G47" s="120"/>
      <c r="H47" s="125"/>
    </row>
    <row r="48" spans="1:8" ht="16.5" thickBot="1" x14ac:dyDescent="0.3">
      <c r="A48" s="121">
        <v>3</v>
      </c>
      <c r="B48" s="122"/>
      <c r="C48" s="122"/>
      <c r="D48" s="143" t="s">
        <v>109</v>
      </c>
      <c r="E48" s="123"/>
      <c r="F48" s="123"/>
      <c r="G48" s="123"/>
      <c r="H48" s="124"/>
    </row>
    <row r="49" spans="1:8" ht="15.75" thickBot="1" x14ac:dyDescent="0.3">
      <c r="A49" s="21" t="s">
        <v>187</v>
      </c>
      <c r="B49" s="22"/>
      <c r="C49" s="22"/>
      <c r="D49" s="23" t="s">
        <v>3</v>
      </c>
      <c r="E49" s="30"/>
      <c r="F49" s="62"/>
      <c r="G49" s="63"/>
      <c r="H49" s="64"/>
    </row>
    <row r="50" spans="1:8" x14ac:dyDescent="0.25">
      <c r="A50" s="75" t="s">
        <v>188</v>
      </c>
      <c r="B50" s="65">
        <v>40754</v>
      </c>
      <c r="C50" s="95" t="s">
        <v>35</v>
      </c>
      <c r="D50" s="67" t="s">
        <v>44</v>
      </c>
      <c r="E50" s="33" t="s">
        <v>34</v>
      </c>
      <c r="F50" s="66">
        <v>1747.38</v>
      </c>
      <c r="G50" s="46">
        <v>1.22</v>
      </c>
      <c r="H50" s="47">
        <v>2131.8000000000002</v>
      </c>
    </row>
    <row r="51" spans="1:8" ht="30" x14ac:dyDescent="0.25">
      <c r="A51" s="149" t="s">
        <v>189</v>
      </c>
      <c r="B51" s="65">
        <v>40663</v>
      </c>
      <c r="C51" s="95" t="s">
        <v>35</v>
      </c>
      <c r="D51" s="67" t="s">
        <v>289</v>
      </c>
      <c r="E51" s="33" t="s">
        <v>4</v>
      </c>
      <c r="F51" s="66">
        <v>396.5</v>
      </c>
      <c r="G51" s="46">
        <v>52.5</v>
      </c>
      <c r="H51" s="47">
        <v>20816.25</v>
      </c>
    </row>
    <row r="52" spans="1:8" ht="30" x14ac:dyDescent="0.25">
      <c r="A52" s="149" t="s">
        <v>190</v>
      </c>
      <c r="B52" s="20">
        <v>40884</v>
      </c>
      <c r="C52" s="94" t="s">
        <v>35</v>
      </c>
      <c r="D52" s="61" t="s">
        <v>290</v>
      </c>
      <c r="E52" s="34" t="s">
        <v>34</v>
      </c>
      <c r="F52" s="57">
        <v>1188.48</v>
      </c>
      <c r="G52" s="46">
        <v>83.36</v>
      </c>
      <c r="H52" s="53">
        <v>99071.69</v>
      </c>
    </row>
    <row r="53" spans="1:8" ht="15.75" thickBot="1" x14ac:dyDescent="0.3">
      <c r="A53" s="35"/>
      <c r="B53" s="36"/>
      <c r="C53" s="36"/>
      <c r="D53" s="37"/>
      <c r="E53" s="38"/>
      <c r="F53" s="39"/>
      <c r="G53" s="40" t="s">
        <v>55</v>
      </c>
      <c r="H53" s="41">
        <v>122019.74</v>
      </c>
    </row>
    <row r="54" spans="1:8" ht="15.75" thickBot="1" x14ac:dyDescent="0.3">
      <c r="A54" s="21" t="s">
        <v>191</v>
      </c>
      <c r="B54" s="22"/>
      <c r="C54" s="22"/>
      <c r="D54" s="23" t="s">
        <v>37</v>
      </c>
      <c r="E54" s="30"/>
      <c r="F54" s="30"/>
      <c r="G54" s="31"/>
      <c r="H54" s="32"/>
    </row>
    <row r="55" spans="1:8" x14ac:dyDescent="0.25">
      <c r="A55" s="75" t="s">
        <v>192</v>
      </c>
      <c r="B55" s="68">
        <v>41240</v>
      </c>
      <c r="C55" s="94" t="s">
        <v>35</v>
      </c>
      <c r="D55" s="61" t="s">
        <v>283</v>
      </c>
      <c r="E55" s="34" t="s">
        <v>34</v>
      </c>
      <c r="F55" s="57">
        <v>329.3</v>
      </c>
      <c r="G55" s="46">
        <v>86.5</v>
      </c>
      <c r="H55" s="53">
        <v>28484.45</v>
      </c>
    </row>
    <row r="56" spans="1:8" x14ac:dyDescent="0.25">
      <c r="A56" s="75" t="s">
        <v>193</v>
      </c>
      <c r="B56" s="54">
        <v>41246</v>
      </c>
      <c r="C56" s="94" t="s">
        <v>35</v>
      </c>
      <c r="D56" s="61" t="s">
        <v>53</v>
      </c>
      <c r="E56" s="56" t="s">
        <v>4</v>
      </c>
      <c r="F56" s="57">
        <v>56</v>
      </c>
      <c r="G56" s="46">
        <v>58.9</v>
      </c>
      <c r="H56" s="53">
        <v>3298.4</v>
      </c>
    </row>
    <row r="57" spans="1:8" ht="15.75" thickBot="1" x14ac:dyDescent="0.3">
      <c r="A57" s="24"/>
      <c r="B57" s="25"/>
      <c r="C57" s="25"/>
      <c r="D57" s="26"/>
      <c r="E57" s="72"/>
      <c r="F57" s="73"/>
      <c r="G57" s="27" t="s">
        <v>55</v>
      </c>
      <c r="H57" s="74">
        <v>31782.850000000002</v>
      </c>
    </row>
    <row r="58" spans="1:8" ht="15.75" thickBot="1" x14ac:dyDescent="0.3">
      <c r="A58" s="21" t="s">
        <v>194</v>
      </c>
      <c r="B58" s="22"/>
      <c r="C58" s="22"/>
      <c r="D58" s="114" t="s">
        <v>39</v>
      </c>
      <c r="E58" s="30"/>
      <c r="F58" s="30"/>
      <c r="G58" s="31"/>
      <c r="H58" s="32"/>
    </row>
    <row r="59" spans="1:8" x14ac:dyDescent="0.25">
      <c r="A59" s="75" t="s">
        <v>195</v>
      </c>
      <c r="B59" s="54">
        <v>40358</v>
      </c>
      <c r="C59" s="94" t="s">
        <v>35</v>
      </c>
      <c r="D59" s="55" t="s">
        <v>291</v>
      </c>
      <c r="E59" s="34" t="s">
        <v>40</v>
      </c>
      <c r="F59" s="57">
        <v>3.09</v>
      </c>
      <c r="G59" s="46">
        <v>563.87</v>
      </c>
      <c r="H59" s="53">
        <v>1742.36</v>
      </c>
    </row>
    <row r="60" spans="1:8" x14ac:dyDescent="0.25">
      <c r="A60" s="75" t="s">
        <v>196</v>
      </c>
      <c r="B60" s="54">
        <v>40376</v>
      </c>
      <c r="C60" s="94" t="s">
        <v>35</v>
      </c>
      <c r="D60" s="55" t="s">
        <v>292</v>
      </c>
      <c r="E60" s="56" t="s">
        <v>41</v>
      </c>
      <c r="F60" s="57">
        <v>228.48</v>
      </c>
      <c r="G60" s="46">
        <v>9.6300000000000008</v>
      </c>
      <c r="H60" s="53">
        <v>2200.2600000000002</v>
      </c>
    </row>
    <row r="61" spans="1:8" ht="15.75" thickBot="1" x14ac:dyDescent="0.3">
      <c r="A61" s="35"/>
      <c r="B61" s="36"/>
      <c r="C61" s="36"/>
      <c r="D61" s="37"/>
      <c r="E61" s="38"/>
      <c r="F61" s="39"/>
      <c r="G61" s="40" t="s">
        <v>55</v>
      </c>
      <c r="H61" s="41">
        <v>3942.62</v>
      </c>
    </row>
    <row r="62" spans="1:8" ht="15.75" thickBot="1" x14ac:dyDescent="0.3">
      <c r="A62" s="115" t="s">
        <v>197</v>
      </c>
      <c r="B62" s="97"/>
      <c r="C62" s="97"/>
      <c r="D62" s="114" t="s">
        <v>42</v>
      </c>
      <c r="E62" s="31"/>
      <c r="F62" s="116"/>
      <c r="G62" s="63"/>
      <c r="H62" s="117"/>
    </row>
    <row r="63" spans="1:8" x14ac:dyDescent="0.25">
      <c r="A63" s="75" t="s">
        <v>198</v>
      </c>
      <c r="B63" s="65">
        <v>40936</v>
      </c>
      <c r="C63" s="95" t="s">
        <v>35</v>
      </c>
      <c r="D63" s="67" t="s">
        <v>46</v>
      </c>
      <c r="E63" s="76" t="s">
        <v>34</v>
      </c>
      <c r="F63" s="66">
        <v>2.88</v>
      </c>
      <c r="G63" s="46">
        <v>548.24</v>
      </c>
      <c r="H63" s="47">
        <v>1578.93</v>
      </c>
    </row>
    <row r="64" spans="1:8" x14ac:dyDescent="0.25">
      <c r="A64" s="75" t="s">
        <v>199</v>
      </c>
      <c r="B64" s="65">
        <v>42524</v>
      </c>
      <c r="C64" s="95" t="s">
        <v>35</v>
      </c>
      <c r="D64" s="67" t="s">
        <v>54</v>
      </c>
      <c r="E64" s="76" t="s">
        <v>34</v>
      </c>
      <c r="F64" s="66">
        <v>63</v>
      </c>
      <c r="G64" s="46">
        <v>94.7</v>
      </c>
      <c r="H64" s="47">
        <v>5966.1</v>
      </c>
    </row>
    <row r="65" spans="1:8" ht="15.75" thickBot="1" x14ac:dyDescent="0.3">
      <c r="A65" s="24"/>
      <c r="B65" s="25"/>
      <c r="C65" s="96"/>
      <c r="D65" s="26"/>
      <c r="E65" s="72"/>
      <c r="F65" s="73"/>
      <c r="G65" s="27" t="s">
        <v>55</v>
      </c>
      <c r="H65" s="74">
        <v>7545.0300000000007</v>
      </c>
    </row>
    <row r="66" spans="1:8" ht="15.75" thickBot="1" x14ac:dyDescent="0.3">
      <c r="A66" s="21" t="s">
        <v>200</v>
      </c>
      <c r="B66" s="22"/>
      <c r="C66" s="97"/>
      <c r="D66" s="23" t="s">
        <v>5</v>
      </c>
      <c r="E66" s="77"/>
      <c r="F66" s="62"/>
      <c r="G66" s="63"/>
      <c r="H66" s="64"/>
    </row>
    <row r="67" spans="1:8" ht="30" x14ac:dyDescent="0.25">
      <c r="A67" s="75" t="s">
        <v>201</v>
      </c>
      <c r="B67" s="68">
        <v>42756</v>
      </c>
      <c r="C67" s="94" t="s">
        <v>35</v>
      </c>
      <c r="D67" s="61" t="s">
        <v>47</v>
      </c>
      <c r="E67" s="78" t="s">
        <v>4</v>
      </c>
      <c r="F67" s="70">
        <v>26.4</v>
      </c>
      <c r="G67" s="46">
        <v>143.88999999999999</v>
      </c>
      <c r="H67" s="71">
        <v>3798.7</v>
      </c>
    </row>
    <row r="68" spans="1:8" ht="30" x14ac:dyDescent="0.25">
      <c r="A68" s="75" t="s">
        <v>202</v>
      </c>
      <c r="B68" s="68">
        <v>42763</v>
      </c>
      <c r="C68" s="94" t="s">
        <v>35</v>
      </c>
      <c r="D68" s="61" t="s">
        <v>48</v>
      </c>
      <c r="E68" s="69" t="s">
        <v>4</v>
      </c>
      <c r="F68" s="70">
        <v>142</v>
      </c>
      <c r="G68" s="46">
        <v>298.17</v>
      </c>
      <c r="H68" s="71">
        <v>42340.14</v>
      </c>
    </row>
    <row r="69" spans="1:8" x14ac:dyDescent="0.25">
      <c r="A69" s="75" t="s">
        <v>203</v>
      </c>
      <c r="B69" s="68">
        <v>41175</v>
      </c>
      <c r="C69" s="94" t="s">
        <v>35</v>
      </c>
      <c r="D69" s="61" t="s">
        <v>49</v>
      </c>
      <c r="E69" s="78" t="s">
        <v>4</v>
      </c>
      <c r="F69" s="70">
        <v>142</v>
      </c>
      <c r="G69" s="46">
        <v>24.47</v>
      </c>
      <c r="H69" s="71">
        <v>3474.74</v>
      </c>
    </row>
    <row r="70" spans="1:8" x14ac:dyDescent="0.25">
      <c r="A70" s="75" t="s">
        <v>204</v>
      </c>
      <c r="B70" s="68">
        <v>41168</v>
      </c>
      <c r="C70" s="94" t="s">
        <v>35</v>
      </c>
      <c r="D70" s="61" t="s">
        <v>50</v>
      </c>
      <c r="E70" s="69" t="s">
        <v>33</v>
      </c>
      <c r="F70" s="70">
        <v>6</v>
      </c>
      <c r="G70" s="46">
        <v>2975.58</v>
      </c>
      <c r="H70" s="71">
        <v>17853.48</v>
      </c>
    </row>
    <row r="71" spans="1:8" x14ac:dyDescent="0.25">
      <c r="A71" s="75" t="s">
        <v>205</v>
      </c>
      <c r="B71" s="54">
        <v>41241</v>
      </c>
      <c r="C71" s="94" t="s">
        <v>35</v>
      </c>
      <c r="D71" s="55" t="s">
        <v>28</v>
      </c>
      <c r="E71" s="69" t="s">
        <v>33</v>
      </c>
      <c r="F71" s="70">
        <v>12</v>
      </c>
      <c r="G71" s="46">
        <v>1379.69</v>
      </c>
      <c r="H71" s="53">
        <v>16556.28</v>
      </c>
    </row>
    <row r="72" spans="1:8" x14ac:dyDescent="0.25">
      <c r="A72" s="75" t="s">
        <v>206</v>
      </c>
      <c r="B72" s="48">
        <v>41180</v>
      </c>
      <c r="C72" s="94" t="s">
        <v>35</v>
      </c>
      <c r="D72" s="79" t="s">
        <v>52</v>
      </c>
      <c r="E72" s="80" t="s">
        <v>4</v>
      </c>
      <c r="F72" s="51">
        <v>385</v>
      </c>
      <c r="G72" s="46">
        <v>75.87</v>
      </c>
      <c r="H72" s="53">
        <v>29209.95</v>
      </c>
    </row>
    <row r="73" spans="1:8" ht="15.75" thickBot="1" x14ac:dyDescent="0.3">
      <c r="A73" s="35"/>
      <c r="B73" s="36"/>
      <c r="C73" s="36"/>
      <c r="D73" s="37"/>
      <c r="E73" s="38"/>
      <c r="F73" s="39"/>
      <c r="G73" s="40" t="s">
        <v>55</v>
      </c>
      <c r="H73" s="41">
        <v>113233.29</v>
      </c>
    </row>
    <row r="74" spans="1:8" ht="15.75" thickBot="1" x14ac:dyDescent="0.3">
      <c r="A74" s="115" t="s">
        <v>207</v>
      </c>
      <c r="B74" s="97"/>
      <c r="C74" s="97"/>
      <c r="D74" s="114" t="s">
        <v>114</v>
      </c>
      <c r="E74" s="31"/>
      <c r="F74" s="116"/>
      <c r="G74" s="63"/>
      <c r="H74" s="117"/>
    </row>
    <row r="75" spans="1:8" x14ac:dyDescent="0.25">
      <c r="A75" s="75" t="s">
        <v>208</v>
      </c>
      <c r="B75" s="65">
        <v>40258</v>
      </c>
      <c r="C75" s="95" t="s">
        <v>35</v>
      </c>
      <c r="D75" s="67" t="s">
        <v>293</v>
      </c>
      <c r="E75" s="76" t="s">
        <v>40</v>
      </c>
      <c r="F75" s="66">
        <v>78.900000000000006</v>
      </c>
      <c r="G75" s="46">
        <v>64.180000000000007</v>
      </c>
      <c r="H75" s="47">
        <v>5063.8</v>
      </c>
    </row>
    <row r="76" spans="1:8" ht="30" x14ac:dyDescent="0.25">
      <c r="A76" s="75" t="s">
        <v>209</v>
      </c>
      <c r="B76" s="65" t="s">
        <v>294</v>
      </c>
      <c r="C76" s="95" t="s">
        <v>38</v>
      </c>
      <c r="D76" s="67" t="s">
        <v>115</v>
      </c>
      <c r="E76" s="76" t="s">
        <v>40</v>
      </c>
      <c r="F76" s="66">
        <v>223.65</v>
      </c>
      <c r="G76" s="46">
        <v>1041.27</v>
      </c>
      <c r="H76" s="47">
        <v>232880.04</v>
      </c>
    </row>
    <row r="77" spans="1:8" ht="15.75" thickBot="1" x14ac:dyDescent="0.3">
      <c r="A77" s="24"/>
      <c r="B77" s="25"/>
      <c r="C77" s="96"/>
      <c r="D77" s="26"/>
      <c r="E77" s="72"/>
      <c r="F77" s="73"/>
      <c r="G77" s="27" t="s">
        <v>55</v>
      </c>
      <c r="H77" s="74">
        <v>237943.84</v>
      </c>
    </row>
    <row r="78" spans="1:8" ht="16.5" thickBot="1" x14ac:dyDescent="0.3">
      <c r="A78" s="161" t="s">
        <v>118</v>
      </c>
      <c r="B78" s="162"/>
      <c r="C78" s="162"/>
      <c r="D78" s="162"/>
      <c r="E78" s="162"/>
      <c r="F78" s="162"/>
      <c r="G78" s="163"/>
      <c r="H78" s="81">
        <v>516467.37</v>
      </c>
    </row>
    <row r="79" spans="1:8" ht="16.5" thickBot="1" x14ac:dyDescent="0.3">
      <c r="A79" s="119"/>
      <c r="B79" s="120"/>
      <c r="C79" s="120"/>
      <c r="D79" s="120"/>
      <c r="E79" s="120"/>
      <c r="F79" s="120"/>
      <c r="G79" s="120"/>
      <c r="H79" s="125"/>
    </row>
    <row r="80" spans="1:8" ht="16.5" thickBot="1" x14ac:dyDescent="0.3">
      <c r="A80" s="121">
        <v>4</v>
      </c>
      <c r="B80" s="122"/>
      <c r="C80" s="122"/>
      <c r="D80" s="143" t="s">
        <v>74</v>
      </c>
      <c r="E80" s="123"/>
      <c r="F80" s="123"/>
      <c r="G80" s="123"/>
      <c r="H80" s="124"/>
    </row>
    <row r="81" spans="1:8" ht="15.75" thickBot="1" x14ac:dyDescent="0.3">
      <c r="A81" s="21" t="s">
        <v>210</v>
      </c>
      <c r="B81" s="22"/>
      <c r="C81" s="22"/>
      <c r="D81" s="23" t="s">
        <v>3</v>
      </c>
      <c r="E81" s="30"/>
      <c r="F81" s="62"/>
      <c r="G81" s="63"/>
      <c r="H81" s="64"/>
    </row>
    <row r="82" spans="1:8" x14ac:dyDescent="0.25">
      <c r="A82" s="75" t="s">
        <v>212</v>
      </c>
      <c r="B82" s="65">
        <v>40754</v>
      </c>
      <c r="C82" s="95" t="s">
        <v>35</v>
      </c>
      <c r="D82" s="67" t="s">
        <v>44</v>
      </c>
      <c r="E82" s="33" t="s">
        <v>34</v>
      </c>
      <c r="F82" s="66">
        <v>136.44999999999999</v>
      </c>
      <c r="G82" s="46">
        <v>1.22</v>
      </c>
      <c r="H82" s="47">
        <v>166.47</v>
      </c>
    </row>
    <row r="83" spans="1:8" ht="30" x14ac:dyDescent="0.25">
      <c r="A83" s="75" t="s">
        <v>211</v>
      </c>
      <c r="B83" s="65">
        <v>40663</v>
      </c>
      <c r="C83" s="95" t="s">
        <v>35</v>
      </c>
      <c r="D83" s="67" t="s">
        <v>289</v>
      </c>
      <c r="E83" s="33" t="s">
        <v>4</v>
      </c>
      <c r="F83" s="66">
        <v>73</v>
      </c>
      <c r="G83" s="46">
        <v>52.5</v>
      </c>
      <c r="H83" s="47">
        <v>3832.5</v>
      </c>
    </row>
    <row r="84" spans="1:8" ht="30" x14ac:dyDescent="0.25">
      <c r="A84" s="75" t="s">
        <v>213</v>
      </c>
      <c r="B84" s="20">
        <v>40884</v>
      </c>
      <c r="C84" s="94" t="s">
        <v>35</v>
      </c>
      <c r="D84" s="61" t="s">
        <v>290</v>
      </c>
      <c r="E84" s="34" t="s">
        <v>34</v>
      </c>
      <c r="F84" s="57">
        <v>107.25</v>
      </c>
      <c r="G84" s="46">
        <v>83.36</v>
      </c>
      <c r="H84" s="53">
        <v>8940.36</v>
      </c>
    </row>
    <row r="85" spans="1:8" ht="15.75" thickBot="1" x14ac:dyDescent="0.3">
      <c r="A85" s="35"/>
      <c r="B85" s="36"/>
      <c r="C85" s="36"/>
      <c r="D85" s="37"/>
      <c r="E85" s="38"/>
      <c r="F85" s="39"/>
      <c r="G85" s="40" t="s">
        <v>55</v>
      </c>
      <c r="H85" s="41">
        <v>12939.33</v>
      </c>
    </row>
    <row r="86" spans="1:8" ht="15.75" thickBot="1" x14ac:dyDescent="0.3">
      <c r="A86" s="21" t="s">
        <v>214</v>
      </c>
      <c r="B86" s="22"/>
      <c r="C86" s="22"/>
      <c r="D86" s="114" t="s">
        <v>39</v>
      </c>
      <c r="E86" s="30"/>
      <c r="F86" s="30"/>
      <c r="G86" s="31"/>
      <c r="H86" s="32"/>
    </row>
    <row r="87" spans="1:8" x14ac:dyDescent="0.25">
      <c r="A87" s="75" t="s">
        <v>215</v>
      </c>
      <c r="B87" s="54">
        <v>40358</v>
      </c>
      <c r="C87" s="94" t="s">
        <v>35</v>
      </c>
      <c r="D87" s="55" t="s">
        <v>291</v>
      </c>
      <c r="E87" s="34" t="s">
        <v>40</v>
      </c>
      <c r="F87" s="57">
        <v>0.36</v>
      </c>
      <c r="G87" s="46">
        <v>563.87</v>
      </c>
      <c r="H87" s="53">
        <v>202.99</v>
      </c>
    </row>
    <row r="88" spans="1:8" x14ac:dyDescent="0.25">
      <c r="A88" s="75" t="s">
        <v>216</v>
      </c>
      <c r="B88" s="54">
        <v>40376</v>
      </c>
      <c r="C88" s="94" t="s">
        <v>35</v>
      </c>
      <c r="D88" s="55" t="s">
        <v>292</v>
      </c>
      <c r="E88" s="56" t="s">
        <v>41</v>
      </c>
      <c r="F88" s="57">
        <v>48.96</v>
      </c>
      <c r="G88" s="46">
        <v>9.6300000000000008</v>
      </c>
      <c r="H88" s="53">
        <v>471.48</v>
      </c>
    </row>
    <row r="89" spans="1:8" ht="15.75" thickBot="1" x14ac:dyDescent="0.3">
      <c r="A89" s="35"/>
      <c r="B89" s="36"/>
      <c r="C89" s="36"/>
      <c r="D89" s="37"/>
      <c r="E89" s="38"/>
      <c r="F89" s="39"/>
      <c r="G89" s="40" t="s">
        <v>55</v>
      </c>
      <c r="H89" s="41">
        <v>674.47</v>
      </c>
    </row>
    <row r="90" spans="1:8" ht="15.75" thickBot="1" x14ac:dyDescent="0.3">
      <c r="A90" s="115" t="s">
        <v>217</v>
      </c>
      <c r="B90" s="97"/>
      <c r="C90" s="97"/>
      <c r="D90" s="114" t="s">
        <v>42</v>
      </c>
      <c r="E90" s="31"/>
      <c r="F90" s="116"/>
      <c r="G90" s="63"/>
      <c r="H90" s="117"/>
    </row>
    <row r="91" spans="1:8" x14ac:dyDescent="0.25">
      <c r="A91" s="75" t="s">
        <v>218</v>
      </c>
      <c r="B91" s="65">
        <v>40936</v>
      </c>
      <c r="C91" s="95" t="s">
        <v>35</v>
      </c>
      <c r="D91" s="67" t="s">
        <v>46</v>
      </c>
      <c r="E91" s="76" t="s">
        <v>34</v>
      </c>
      <c r="F91" s="66">
        <v>0.83</v>
      </c>
      <c r="G91" s="46">
        <v>548.24</v>
      </c>
      <c r="H91" s="47">
        <v>455.04</v>
      </c>
    </row>
    <row r="92" spans="1:8" ht="15.75" thickBot="1" x14ac:dyDescent="0.3">
      <c r="A92" s="24"/>
      <c r="B92" s="25"/>
      <c r="C92" s="96"/>
      <c r="D92" s="26"/>
      <c r="E92" s="72"/>
      <c r="F92" s="73"/>
      <c r="G92" s="27" t="s">
        <v>55</v>
      </c>
      <c r="H92" s="74">
        <v>455.04</v>
      </c>
    </row>
    <row r="93" spans="1:8" ht="15.75" thickBot="1" x14ac:dyDescent="0.3">
      <c r="A93" s="21" t="s">
        <v>219</v>
      </c>
      <c r="B93" s="22"/>
      <c r="C93" s="97"/>
      <c r="D93" s="23" t="s">
        <v>5</v>
      </c>
      <c r="E93" s="77"/>
      <c r="F93" s="62"/>
      <c r="G93" s="63"/>
      <c r="H93" s="64"/>
    </row>
    <row r="94" spans="1:8" ht="30" x14ac:dyDescent="0.25">
      <c r="A94" s="75" t="s">
        <v>220</v>
      </c>
      <c r="B94" s="68">
        <v>42756</v>
      </c>
      <c r="C94" s="94" t="s">
        <v>35</v>
      </c>
      <c r="D94" s="61" t="s">
        <v>47</v>
      </c>
      <c r="E94" s="78" t="s">
        <v>4</v>
      </c>
      <c r="F94" s="70">
        <v>2.2999999999999998</v>
      </c>
      <c r="G94" s="46">
        <v>143.88999999999999</v>
      </c>
      <c r="H94" s="71">
        <v>330.95</v>
      </c>
    </row>
    <row r="95" spans="1:8" ht="30" x14ac:dyDescent="0.25">
      <c r="A95" s="75" t="s">
        <v>221</v>
      </c>
      <c r="B95" s="68">
        <v>42763</v>
      </c>
      <c r="C95" s="94" t="s">
        <v>35</v>
      </c>
      <c r="D95" s="61" t="s">
        <v>48</v>
      </c>
      <c r="E95" s="69" t="s">
        <v>4</v>
      </c>
      <c r="F95" s="70">
        <v>12</v>
      </c>
      <c r="G95" s="46">
        <v>298.17</v>
      </c>
      <c r="H95" s="71">
        <v>3578.04</v>
      </c>
    </row>
    <row r="96" spans="1:8" x14ac:dyDescent="0.25">
      <c r="A96" s="75" t="s">
        <v>222</v>
      </c>
      <c r="B96" s="68">
        <v>41175</v>
      </c>
      <c r="C96" s="94" t="s">
        <v>35</v>
      </c>
      <c r="D96" s="61" t="s">
        <v>49</v>
      </c>
      <c r="E96" s="78" t="s">
        <v>4</v>
      </c>
      <c r="F96" s="70">
        <v>12</v>
      </c>
      <c r="G96" s="46">
        <v>24.47</v>
      </c>
      <c r="H96" s="71">
        <v>293.64</v>
      </c>
    </row>
    <row r="97" spans="1:8" x14ac:dyDescent="0.25">
      <c r="A97" s="75" t="s">
        <v>223</v>
      </c>
      <c r="B97" s="68">
        <v>41168</v>
      </c>
      <c r="C97" s="94" t="s">
        <v>35</v>
      </c>
      <c r="D97" s="61" t="s">
        <v>50</v>
      </c>
      <c r="E97" s="69" t="s">
        <v>33</v>
      </c>
      <c r="F97" s="70">
        <v>1</v>
      </c>
      <c r="G97" s="46">
        <v>2975.58</v>
      </c>
      <c r="H97" s="71">
        <v>2975.58</v>
      </c>
    </row>
    <row r="98" spans="1:8" x14ac:dyDescent="0.25">
      <c r="A98" s="75" t="s">
        <v>224</v>
      </c>
      <c r="B98" s="54">
        <v>41241</v>
      </c>
      <c r="C98" s="94" t="s">
        <v>35</v>
      </c>
      <c r="D98" s="55" t="s">
        <v>28</v>
      </c>
      <c r="E98" s="69" t="s">
        <v>33</v>
      </c>
      <c r="F98" s="70">
        <v>2</v>
      </c>
      <c r="G98" s="46">
        <v>1379.69</v>
      </c>
      <c r="H98" s="53">
        <v>2759.38</v>
      </c>
    </row>
    <row r="99" spans="1:8" x14ac:dyDescent="0.25">
      <c r="A99" s="75" t="s">
        <v>225</v>
      </c>
      <c r="B99" s="48">
        <v>41180</v>
      </c>
      <c r="C99" s="94" t="s">
        <v>35</v>
      </c>
      <c r="D99" s="79" t="s">
        <v>52</v>
      </c>
      <c r="E99" s="80" t="s">
        <v>4</v>
      </c>
      <c r="F99" s="51">
        <v>73</v>
      </c>
      <c r="G99" s="46">
        <v>75.87</v>
      </c>
      <c r="H99" s="53">
        <v>5538.51</v>
      </c>
    </row>
    <row r="100" spans="1:8" ht="15.75" thickBot="1" x14ac:dyDescent="0.3">
      <c r="A100" s="35"/>
      <c r="B100" s="36"/>
      <c r="C100" s="36"/>
      <c r="D100" s="37"/>
      <c r="E100" s="38"/>
      <c r="F100" s="39"/>
      <c r="G100" s="40" t="s">
        <v>55</v>
      </c>
      <c r="H100" s="41">
        <v>15476.1</v>
      </c>
    </row>
    <row r="101" spans="1:8" ht="16.5" thickBot="1" x14ac:dyDescent="0.3">
      <c r="A101" s="161" t="s">
        <v>75</v>
      </c>
      <c r="B101" s="162"/>
      <c r="C101" s="162"/>
      <c r="D101" s="162"/>
      <c r="E101" s="162"/>
      <c r="F101" s="162"/>
      <c r="G101" s="163"/>
      <c r="H101" s="81">
        <v>29544.940000000002</v>
      </c>
    </row>
    <row r="102" spans="1:8" ht="15.75" thickBot="1" x14ac:dyDescent="0.3">
      <c r="A102" s="205"/>
      <c r="B102" s="206"/>
      <c r="C102" s="206"/>
      <c r="D102" s="206"/>
      <c r="E102" s="206"/>
      <c r="F102" s="206"/>
      <c r="G102" s="206"/>
      <c r="H102" s="207"/>
    </row>
    <row r="103" spans="1:8" ht="16.5" thickBot="1" x14ac:dyDescent="0.3">
      <c r="A103" s="121">
        <v>5</v>
      </c>
      <c r="B103" s="122"/>
      <c r="C103" s="122"/>
      <c r="D103" s="143" t="s">
        <v>76</v>
      </c>
      <c r="E103" s="123"/>
      <c r="F103" s="123"/>
      <c r="G103" s="123"/>
      <c r="H103" s="124"/>
    </row>
    <row r="104" spans="1:8" ht="15.75" thickBot="1" x14ac:dyDescent="0.3">
      <c r="A104" s="21" t="s">
        <v>226</v>
      </c>
      <c r="B104" s="22"/>
      <c r="C104" s="22"/>
      <c r="D104" s="23" t="s">
        <v>3</v>
      </c>
      <c r="E104" s="30"/>
      <c r="F104" s="62"/>
      <c r="G104" s="63"/>
      <c r="H104" s="64"/>
    </row>
    <row r="105" spans="1:8" x14ac:dyDescent="0.25">
      <c r="A105" s="75" t="s">
        <v>227</v>
      </c>
      <c r="B105" s="65">
        <v>40754</v>
      </c>
      <c r="C105" s="95" t="s">
        <v>35</v>
      </c>
      <c r="D105" s="67" t="s">
        <v>44</v>
      </c>
      <c r="E105" s="33" t="s">
        <v>34</v>
      </c>
      <c r="F105" s="66">
        <v>447.6</v>
      </c>
      <c r="G105" s="46">
        <v>1.22</v>
      </c>
      <c r="H105" s="47">
        <v>546.07000000000005</v>
      </c>
    </row>
    <row r="106" spans="1:8" ht="30" x14ac:dyDescent="0.25">
      <c r="A106" s="75" t="s">
        <v>228</v>
      </c>
      <c r="B106" s="65">
        <v>40663</v>
      </c>
      <c r="C106" s="95" t="s">
        <v>35</v>
      </c>
      <c r="D106" s="67" t="s">
        <v>289</v>
      </c>
      <c r="E106" s="33" t="s">
        <v>4</v>
      </c>
      <c r="F106" s="66">
        <v>110.5</v>
      </c>
      <c r="G106" s="46">
        <v>52.5</v>
      </c>
      <c r="H106" s="47">
        <v>5801.25</v>
      </c>
    </row>
    <row r="107" spans="1:8" ht="30" x14ac:dyDescent="0.25">
      <c r="A107" s="75" t="s">
        <v>229</v>
      </c>
      <c r="B107" s="20">
        <v>40884</v>
      </c>
      <c r="C107" s="94" t="s">
        <v>35</v>
      </c>
      <c r="D107" s="61" t="s">
        <v>290</v>
      </c>
      <c r="E107" s="34" t="s">
        <v>34</v>
      </c>
      <c r="F107" s="57">
        <v>292.89999999999998</v>
      </c>
      <c r="G107" s="46">
        <v>83.36</v>
      </c>
      <c r="H107" s="53">
        <v>24416.14</v>
      </c>
    </row>
    <row r="108" spans="1:8" ht="15.75" thickBot="1" x14ac:dyDescent="0.3">
      <c r="A108" s="35"/>
      <c r="B108" s="36"/>
      <c r="C108" s="36"/>
      <c r="D108" s="37"/>
      <c r="E108" s="38"/>
      <c r="F108" s="39"/>
      <c r="G108" s="40" t="s">
        <v>55</v>
      </c>
      <c r="H108" s="41">
        <v>30763.46</v>
      </c>
    </row>
    <row r="109" spans="1:8" ht="15.75" thickBot="1" x14ac:dyDescent="0.3">
      <c r="A109" s="21" t="s">
        <v>230</v>
      </c>
      <c r="B109" s="22"/>
      <c r="C109" s="22"/>
      <c r="D109" s="23" t="s">
        <v>37</v>
      </c>
      <c r="E109" s="30"/>
      <c r="F109" s="30"/>
      <c r="G109" s="31"/>
      <c r="H109" s="32"/>
    </row>
    <row r="110" spans="1:8" x14ac:dyDescent="0.25">
      <c r="A110" s="75" t="s">
        <v>231</v>
      </c>
      <c r="B110" s="68">
        <v>41240</v>
      </c>
      <c r="C110" s="94" t="s">
        <v>35</v>
      </c>
      <c r="D110" s="61" t="s">
        <v>283</v>
      </c>
      <c r="E110" s="34" t="s">
        <v>34</v>
      </c>
      <c r="F110" s="57">
        <v>93.7</v>
      </c>
      <c r="G110" s="46">
        <v>86.5</v>
      </c>
      <c r="H110" s="53">
        <v>8105.05</v>
      </c>
    </row>
    <row r="111" spans="1:8" x14ac:dyDescent="0.25">
      <c r="A111" s="75" t="s">
        <v>232</v>
      </c>
      <c r="B111" s="54">
        <v>41246</v>
      </c>
      <c r="C111" s="94" t="s">
        <v>35</v>
      </c>
      <c r="D111" s="61" t="s">
        <v>53</v>
      </c>
      <c r="E111" s="56" t="s">
        <v>4</v>
      </c>
      <c r="F111" s="57">
        <v>14</v>
      </c>
      <c r="G111" s="46">
        <v>58.9</v>
      </c>
      <c r="H111" s="53">
        <v>824.6</v>
      </c>
    </row>
    <row r="112" spans="1:8" ht="15.75" thickBot="1" x14ac:dyDescent="0.3">
      <c r="A112" s="24"/>
      <c r="B112" s="25"/>
      <c r="C112" s="25"/>
      <c r="D112" s="26"/>
      <c r="E112" s="72"/>
      <c r="F112" s="73"/>
      <c r="G112" s="27" t="s">
        <v>55</v>
      </c>
      <c r="H112" s="74">
        <v>8929.65</v>
      </c>
    </row>
    <row r="113" spans="1:8" ht="15.75" thickBot="1" x14ac:dyDescent="0.3">
      <c r="A113" s="21" t="s">
        <v>233</v>
      </c>
      <c r="B113" s="22"/>
      <c r="C113" s="22"/>
      <c r="D113" s="114" t="s">
        <v>39</v>
      </c>
      <c r="E113" s="30"/>
      <c r="F113" s="30"/>
      <c r="G113" s="31"/>
      <c r="H113" s="32"/>
    </row>
    <row r="114" spans="1:8" x14ac:dyDescent="0.25">
      <c r="A114" s="75" t="s">
        <v>234</v>
      </c>
      <c r="B114" s="54">
        <v>40358</v>
      </c>
      <c r="C114" s="94" t="s">
        <v>35</v>
      </c>
      <c r="D114" s="55" t="s">
        <v>291</v>
      </c>
      <c r="E114" s="34" t="s">
        <v>40</v>
      </c>
      <c r="F114" s="57">
        <v>0.94</v>
      </c>
      <c r="G114" s="46">
        <v>563.87</v>
      </c>
      <c r="H114" s="53">
        <v>530.04</v>
      </c>
    </row>
    <row r="115" spans="1:8" x14ac:dyDescent="0.25">
      <c r="A115" s="75" t="s">
        <v>235</v>
      </c>
      <c r="B115" s="54">
        <v>40376</v>
      </c>
      <c r="C115" s="94" t="s">
        <v>35</v>
      </c>
      <c r="D115" s="55" t="s">
        <v>292</v>
      </c>
      <c r="E115" s="56" t="s">
        <v>41</v>
      </c>
      <c r="F115" s="57">
        <v>65.28</v>
      </c>
      <c r="G115" s="46">
        <v>9.6300000000000008</v>
      </c>
      <c r="H115" s="53">
        <v>628.65</v>
      </c>
    </row>
    <row r="116" spans="1:8" ht="15.75" thickBot="1" x14ac:dyDescent="0.3">
      <c r="A116" s="35"/>
      <c r="B116" s="36"/>
      <c r="C116" s="36"/>
      <c r="D116" s="37"/>
      <c r="E116" s="38"/>
      <c r="F116" s="39"/>
      <c r="G116" s="40" t="s">
        <v>55</v>
      </c>
      <c r="H116" s="41">
        <v>1158.69</v>
      </c>
    </row>
    <row r="117" spans="1:8" ht="15.75" thickBot="1" x14ac:dyDescent="0.3">
      <c r="A117" s="115" t="s">
        <v>236</v>
      </c>
      <c r="B117" s="97"/>
      <c r="C117" s="97"/>
      <c r="D117" s="114" t="s">
        <v>42</v>
      </c>
      <c r="E117" s="31"/>
      <c r="F117" s="116"/>
      <c r="G117" s="63"/>
      <c r="H117" s="117"/>
    </row>
    <row r="118" spans="1:8" x14ac:dyDescent="0.25">
      <c r="A118" s="75" t="s">
        <v>237</v>
      </c>
      <c r="B118" s="65">
        <v>40936</v>
      </c>
      <c r="C118" s="95" t="s">
        <v>35</v>
      </c>
      <c r="D118" s="67" t="s">
        <v>46</v>
      </c>
      <c r="E118" s="76" t="s">
        <v>34</v>
      </c>
      <c r="F118" s="66">
        <v>1.24</v>
      </c>
      <c r="G118" s="46">
        <v>548.24</v>
      </c>
      <c r="H118" s="47">
        <v>679.82</v>
      </c>
    </row>
    <row r="119" spans="1:8" x14ac:dyDescent="0.25">
      <c r="A119" s="75" t="s">
        <v>238</v>
      </c>
      <c r="B119" s="65">
        <v>42524</v>
      </c>
      <c r="C119" s="95" t="s">
        <v>35</v>
      </c>
      <c r="D119" s="67" t="s">
        <v>54</v>
      </c>
      <c r="E119" s="76" t="s">
        <v>34</v>
      </c>
      <c r="F119" s="66">
        <v>18</v>
      </c>
      <c r="G119" s="46">
        <v>94.7</v>
      </c>
      <c r="H119" s="47">
        <v>1704.6</v>
      </c>
    </row>
    <row r="120" spans="1:8" ht="15.75" thickBot="1" x14ac:dyDescent="0.3">
      <c r="A120" s="24"/>
      <c r="B120" s="25"/>
      <c r="C120" s="96"/>
      <c r="D120" s="26"/>
      <c r="E120" s="72"/>
      <c r="F120" s="73"/>
      <c r="G120" s="27" t="s">
        <v>55</v>
      </c>
      <c r="H120" s="74">
        <v>2384.42</v>
      </c>
    </row>
    <row r="121" spans="1:8" ht="15.75" thickBot="1" x14ac:dyDescent="0.3">
      <c r="A121" s="21" t="s">
        <v>239</v>
      </c>
      <c r="B121" s="22"/>
      <c r="C121" s="97"/>
      <c r="D121" s="23" t="s">
        <v>5</v>
      </c>
      <c r="E121" s="77"/>
      <c r="F121" s="62"/>
      <c r="G121" s="63"/>
      <c r="H121" s="64"/>
    </row>
    <row r="122" spans="1:8" ht="30" x14ac:dyDescent="0.25">
      <c r="A122" s="75" t="s">
        <v>240</v>
      </c>
      <c r="B122" s="68">
        <v>42756</v>
      </c>
      <c r="C122" s="94" t="s">
        <v>35</v>
      </c>
      <c r="D122" s="61" t="s">
        <v>47</v>
      </c>
      <c r="E122" s="78" t="s">
        <v>4</v>
      </c>
      <c r="F122" s="70">
        <v>10</v>
      </c>
      <c r="G122" s="46">
        <v>143.88999999999999</v>
      </c>
      <c r="H122" s="71">
        <v>1438.9</v>
      </c>
    </row>
    <row r="123" spans="1:8" ht="30" x14ac:dyDescent="0.25">
      <c r="A123" s="75" t="s">
        <v>241</v>
      </c>
      <c r="B123" s="68">
        <v>42763</v>
      </c>
      <c r="C123" s="94" t="s">
        <v>35</v>
      </c>
      <c r="D123" s="61" t="s">
        <v>48</v>
      </c>
      <c r="E123" s="69" t="s">
        <v>4</v>
      </c>
      <c r="F123" s="70">
        <v>39</v>
      </c>
      <c r="G123" s="46">
        <v>298.17</v>
      </c>
      <c r="H123" s="71">
        <v>11628.63</v>
      </c>
    </row>
    <row r="124" spans="1:8" x14ac:dyDescent="0.25">
      <c r="A124" s="75" t="s">
        <v>242</v>
      </c>
      <c r="B124" s="68">
        <v>41175</v>
      </c>
      <c r="C124" s="94" t="s">
        <v>35</v>
      </c>
      <c r="D124" s="61" t="s">
        <v>49</v>
      </c>
      <c r="E124" s="78" t="s">
        <v>4</v>
      </c>
      <c r="F124" s="70">
        <v>39</v>
      </c>
      <c r="G124" s="46">
        <v>24.47</v>
      </c>
      <c r="H124" s="71">
        <v>954.33</v>
      </c>
    </row>
    <row r="125" spans="1:8" x14ac:dyDescent="0.25">
      <c r="A125" s="75" t="s">
        <v>243</v>
      </c>
      <c r="B125" s="68">
        <v>41168</v>
      </c>
      <c r="C125" s="94" t="s">
        <v>35</v>
      </c>
      <c r="D125" s="61" t="s">
        <v>50</v>
      </c>
      <c r="E125" s="69" t="s">
        <v>33</v>
      </c>
      <c r="F125" s="70">
        <v>2</v>
      </c>
      <c r="G125" s="46">
        <v>2975.58</v>
      </c>
      <c r="H125" s="71">
        <v>5951.16</v>
      </c>
    </row>
    <row r="126" spans="1:8" x14ac:dyDescent="0.25">
      <c r="A126" s="75" t="s">
        <v>244</v>
      </c>
      <c r="B126" s="54">
        <v>41241</v>
      </c>
      <c r="C126" s="94" t="s">
        <v>35</v>
      </c>
      <c r="D126" s="55" t="s">
        <v>28</v>
      </c>
      <c r="E126" s="69" t="s">
        <v>33</v>
      </c>
      <c r="F126" s="70">
        <v>4</v>
      </c>
      <c r="G126" s="46">
        <v>1379.69</v>
      </c>
      <c r="H126" s="53">
        <v>5518.76</v>
      </c>
    </row>
    <row r="127" spans="1:8" x14ac:dyDescent="0.25">
      <c r="A127" s="75" t="s">
        <v>245</v>
      </c>
      <c r="B127" s="48">
        <v>41180</v>
      </c>
      <c r="C127" s="94" t="s">
        <v>35</v>
      </c>
      <c r="D127" s="79" t="s">
        <v>52</v>
      </c>
      <c r="E127" s="80" t="s">
        <v>4</v>
      </c>
      <c r="F127" s="51">
        <v>110.5</v>
      </c>
      <c r="G127" s="46">
        <v>75.87</v>
      </c>
      <c r="H127" s="53">
        <v>8383.64</v>
      </c>
    </row>
    <row r="128" spans="1:8" ht="15.75" thickBot="1" x14ac:dyDescent="0.3">
      <c r="A128" s="35"/>
      <c r="B128" s="36"/>
      <c r="C128" s="36"/>
      <c r="D128" s="37"/>
      <c r="E128" s="38"/>
      <c r="F128" s="39"/>
      <c r="G128" s="40" t="s">
        <v>55</v>
      </c>
      <c r="H128" s="41">
        <v>33875.42</v>
      </c>
    </row>
    <row r="129" spans="1:8" ht="15.75" thickBot="1" x14ac:dyDescent="0.3">
      <c r="A129" s="115" t="s">
        <v>246</v>
      </c>
      <c r="B129" s="97"/>
      <c r="C129" s="97"/>
      <c r="D129" s="114" t="s">
        <v>114</v>
      </c>
      <c r="E129" s="31"/>
      <c r="F129" s="116"/>
      <c r="G129" s="63"/>
      <c r="H129" s="117"/>
    </row>
    <row r="130" spans="1:8" x14ac:dyDescent="0.25">
      <c r="A130" s="75" t="s">
        <v>247</v>
      </c>
      <c r="B130" s="65">
        <v>40258</v>
      </c>
      <c r="C130" s="95" t="s">
        <v>35</v>
      </c>
      <c r="D130" s="67" t="s">
        <v>293</v>
      </c>
      <c r="E130" s="76" t="s">
        <v>40</v>
      </c>
      <c r="F130" s="66">
        <v>3.36</v>
      </c>
      <c r="G130" s="46">
        <v>64.180000000000007</v>
      </c>
      <c r="H130" s="47">
        <v>215.64</v>
      </c>
    </row>
    <row r="131" spans="1:8" ht="30" x14ac:dyDescent="0.25">
      <c r="A131" s="75" t="s">
        <v>248</v>
      </c>
      <c r="B131" s="65" t="s">
        <v>294</v>
      </c>
      <c r="C131" s="95" t="s">
        <v>38</v>
      </c>
      <c r="D131" s="67" t="s">
        <v>115</v>
      </c>
      <c r="E131" s="76" t="s">
        <v>40</v>
      </c>
      <c r="F131" s="66">
        <v>8.48</v>
      </c>
      <c r="G131" s="46">
        <v>1041.27</v>
      </c>
      <c r="H131" s="47">
        <v>8829.9699999999993</v>
      </c>
    </row>
    <row r="132" spans="1:8" ht="15.75" thickBot="1" x14ac:dyDescent="0.3">
      <c r="A132" s="24"/>
      <c r="B132" s="25"/>
      <c r="C132" s="96"/>
      <c r="D132" s="26"/>
      <c r="E132" s="72"/>
      <c r="F132" s="73"/>
      <c r="G132" s="27" t="s">
        <v>55</v>
      </c>
      <c r="H132" s="74">
        <v>9045.6099999999988</v>
      </c>
    </row>
    <row r="133" spans="1:8" ht="16.5" thickBot="1" x14ac:dyDescent="0.3">
      <c r="A133" s="161" t="s">
        <v>77</v>
      </c>
      <c r="B133" s="162"/>
      <c r="C133" s="162"/>
      <c r="D133" s="162"/>
      <c r="E133" s="162"/>
      <c r="F133" s="162"/>
      <c r="G133" s="163"/>
      <c r="H133" s="81">
        <v>86157.25</v>
      </c>
    </row>
    <row r="134" spans="1:8" ht="16.5" thickBot="1" x14ac:dyDescent="0.3">
      <c r="A134" s="136"/>
      <c r="B134" s="137"/>
      <c r="C134" s="137"/>
      <c r="D134" s="137"/>
      <c r="E134" s="137"/>
      <c r="F134" s="137"/>
      <c r="G134" s="137"/>
      <c r="H134" s="125"/>
    </row>
    <row r="135" spans="1:8" ht="16.5" thickBot="1" x14ac:dyDescent="0.3">
      <c r="A135" s="121">
        <v>6</v>
      </c>
      <c r="B135" s="122"/>
      <c r="C135" s="122"/>
      <c r="D135" s="143" t="s">
        <v>78</v>
      </c>
      <c r="E135" s="123"/>
      <c r="F135" s="123"/>
      <c r="G135" s="123"/>
      <c r="H135" s="124"/>
    </row>
    <row r="136" spans="1:8" ht="15.75" thickBot="1" x14ac:dyDescent="0.3">
      <c r="A136" s="21" t="s">
        <v>57</v>
      </c>
      <c r="B136" s="22"/>
      <c r="C136" s="22"/>
      <c r="D136" s="23" t="s">
        <v>3</v>
      </c>
      <c r="E136" s="30"/>
      <c r="F136" s="62"/>
      <c r="G136" s="63"/>
      <c r="H136" s="64"/>
    </row>
    <row r="137" spans="1:8" x14ac:dyDescent="0.25">
      <c r="A137" s="75" t="s">
        <v>119</v>
      </c>
      <c r="B137" s="65">
        <v>40754</v>
      </c>
      <c r="C137" s="95" t="s">
        <v>35</v>
      </c>
      <c r="D137" s="67" t="s">
        <v>44</v>
      </c>
      <c r="E137" s="33" t="s">
        <v>34</v>
      </c>
      <c r="F137" s="66">
        <v>634.16</v>
      </c>
      <c r="G137" s="46">
        <v>1.22</v>
      </c>
      <c r="H137" s="47">
        <v>773.68</v>
      </c>
    </row>
    <row r="138" spans="1:8" ht="30" x14ac:dyDescent="0.25">
      <c r="A138" s="75" t="s">
        <v>120</v>
      </c>
      <c r="B138" s="65">
        <v>40663</v>
      </c>
      <c r="C138" s="95" t="s">
        <v>35</v>
      </c>
      <c r="D138" s="67" t="s">
        <v>289</v>
      </c>
      <c r="E138" s="33" t="s">
        <v>4</v>
      </c>
      <c r="F138" s="66">
        <v>149.4</v>
      </c>
      <c r="G138" s="46">
        <v>52.5</v>
      </c>
      <c r="H138" s="47">
        <v>7843.5</v>
      </c>
    </row>
    <row r="139" spans="1:8" ht="30" x14ac:dyDescent="0.25">
      <c r="A139" s="75" t="s">
        <v>121</v>
      </c>
      <c r="B139" s="20">
        <v>40884</v>
      </c>
      <c r="C139" s="94" t="s">
        <v>35</v>
      </c>
      <c r="D139" s="61" t="s">
        <v>290</v>
      </c>
      <c r="E139" s="34" t="s">
        <v>34</v>
      </c>
      <c r="F139" s="57">
        <v>425</v>
      </c>
      <c r="G139" s="46">
        <v>83.36</v>
      </c>
      <c r="H139" s="53">
        <v>35428</v>
      </c>
    </row>
    <row r="140" spans="1:8" ht="15.75" thickBot="1" x14ac:dyDescent="0.3">
      <c r="A140" s="35"/>
      <c r="B140" s="36"/>
      <c r="C140" s="36"/>
      <c r="D140" s="37"/>
      <c r="E140" s="38"/>
      <c r="F140" s="39"/>
      <c r="G140" s="40" t="s">
        <v>55</v>
      </c>
      <c r="H140" s="41">
        <v>44045.18</v>
      </c>
    </row>
    <row r="141" spans="1:8" ht="15.75" thickBot="1" x14ac:dyDescent="0.3">
      <c r="A141" s="21" t="s">
        <v>58</v>
      </c>
      <c r="B141" s="22"/>
      <c r="C141" s="22"/>
      <c r="D141" s="23" t="s">
        <v>37</v>
      </c>
      <c r="E141" s="30"/>
      <c r="F141" s="30"/>
      <c r="G141" s="31"/>
      <c r="H141" s="32"/>
    </row>
    <row r="142" spans="1:8" x14ac:dyDescent="0.25">
      <c r="A142" s="75" t="s">
        <v>122</v>
      </c>
      <c r="B142" s="68">
        <v>41240</v>
      </c>
      <c r="C142" s="94" t="s">
        <v>35</v>
      </c>
      <c r="D142" s="61" t="s">
        <v>283</v>
      </c>
      <c r="E142" s="34" t="s">
        <v>34</v>
      </c>
      <c r="F142" s="57">
        <v>132.6</v>
      </c>
      <c r="G142" s="46">
        <v>86.5</v>
      </c>
      <c r="H142" s="53">
        <v>11469.9</v>
      </c>
    </row>
    <row r="143" spans="1:8" x14ac:dyDescent="0.25">
      <c r="A143" s="75" t="s">
        <v>123</v>
      </c>
      <c r="B143" s="54">
        <v>41246</v>
      </c>
      <c r="C143" s="94" t="s">
        <v>35</v>
      </c>
      <c r="D143" s="61" t="s">
        <v>53</v>
      </c>
      <c r="E143" s="56" t="s">
        <v>4</v>
      </c>
      <c r="F143" s="57">
        <v>14</v>
      </c>
      <c r="G143" s="46">
        <v>58.9</v>
      </c>
      <c r="H143" s="53">
        <v>824.6</v>
      </c>
    </row>
    <row r="144" spans="1:8" ht="15.75" thickBot="1" x14ac:dyDescent="0.3">
      <c r="A144" s="24"/>
      <c r="B144" s="25"/>
      <c r="C144" s="25"/>
      <c r="D144" s="26"/>
      <c r="E144" s="72"/>
      <c r="F144" s="73"/>
      <c r="G144" s="27" t="s">
        <v>55</v>
      </c>
      <c r="H144" s="74">
        <v>12294.5</v>
      </c>
    </row>
    <row r="145" spans="1:8" ht="15.75" thickBot="1" x14ac:dyDescent="0.3">
      <c r="A145" s="21" t="s">
        <v>97</v>
      </c>
      <c r="B145" s="22"/>
      <c r="C145" s="22"/>
      <c r="D145" s="114" t="s">
        <v>39</v>
      </c>
      <c r="E145" s="30"/>
      <c r="F145" s="30"/>
      <c r="G145" s="31"/>
      <c r="H145" s="32"/>
    </row>
    <row r="146" spans="1:8" x14ac:dyDescent="0.25">
      <c r="A146" s="75" t="s">
        <v>124</v>
      </c>
      <c r="B146" s="54">
        <v>40358</v>
      </c>
      <c r="C146" s="94" t="s">
        <v>35</v>
      </c>
      <c r="D146" s="55" t="s">
        <v>291</v>
      </c>
      <c r="E146" s="34" t="s">
        <v>40</v>
      </c>
      <c r="F146" s="57">
        <v>1.4</v>
      </c>
      <c r="G146" s="46">
        <v>563.87</v>
      </c>
      <c r="H146" s="53">
        <v>789.42</v>
      </c>
    </row>
    <row r="147" spans="1:8" x14ac:dyDescent="0.25">
      <c r="A147" s="75" t="s">
        <v>125</v>
      </c>
      <c r="B147" s="54">
        <v>40376</v>
      </c>
      <c r="C147" s="94" t="s">
        <v>35</v>
      </c>
      <c r="D147" s="55" t="s">
        <v>292</v>
      </c>
      <c r="E147" s="56" t="s">
        <v>41</v>
      </c>
      <c r="F147" s="57">
        <v>97.92</v>
      </c>
      <c r="G147" s="46">
        <v>9.6300000000000008</v>
      </c>
      <c r="H147" s="53">
        <v>942.97</v>
      </c>
    </row>
    <row r="148" spans="1:8" ht="15.75" thickBot="1" x14ac:dyDescent="0.3">
      <c r="A148" s="35"/>
      <c r="B148" s="36"/>
      <c r="C148" s="36"/>
      <c r="D148" s="37"/>
      <c r="E148" s="38"/>
      <c r="F148" s="39"/>
      <c r="G148" s="40" t="s">
        <v>55</v>
      </c>
      <c r="H148" s="41">
        <v>1732.3899999999999</v>
      </c>
    </row>
    <row r="149" spans="1:8" ht="15.75" thickBot="1" x14ac:dyDescent="0.3">
      <c r="A149" s="115" t="s">
        <v>98</v>
      </c>
      <c r="B149" s="97"/>
      <c r="C149" s="97"/>
      <c r="D149" s="114" t="s">
        <v>42</v>
      </c>
      <c r="E149" s="31"/>
      <c r="F149" s="116"/>
      <c r="G149" s="63"/>
      <c r="H149" s="117"/>
    </row>
    <row r="150" spans="1:8" x14ac:dyDescent="0.25">
      <c r="A150" s="75" t="s">
        <v>126</v>
      </c>
      <c r="B150" s="65">
        <v>40936</v>
      </c>
      <c r="C150" s="95" t="s">
        <v>35</v>
      </c>
      <c r="D150" s="67" t="s">
        <v>46</v>
      </c>
      <c r="E150" s="76" t="s">
        <v>34</v>
      </c>
      <c r="F150" s="66">
        <v>1.24</v>
      </c>
      <c r="G150" s="46">
        <v>548.24</v>
      </c>
      <c r="H150" s="47">
        <v>679.82</v>
      </c>
    </row>
    <row r="151" spans="1:8" x14ac:dyDescent="0.25">
      <c r="A151" s="75" t="s">
        <v>127</v>
      </c>
      <c r="B151" s="65">
        <v>42524</v>
      </c>
      <c r="C151" s="95" t="s">
        <v>35</v>
      </c>
      <c r="D151" s="67" t="s">
        <v>54</v>
      </c>
      <c r="E151" s="76" t="s">
        <v>34</v>
      </c>
      <c r="F151" s="66">
        <v>18</v>
      </c>
      <c r="G151" s="46">
        <v>94.7</v>
      </c>
      <c r="H151" s="47">
        <v>1704.6</v>
      </c>
    </row>
    <row r="152" spans="1:8" ht="15.75" thickBot="1" x14ac:dyDescent="0.3">
      <c r="A152" s="24"/>
      <c r="B152" s="25"/>
      <c r="C152" s="96"/>
      <c r="D152" s="26"/>
      <c r="E152" s="72"/>
      <c r="F152" s="73"/>
      <c r="G152" s="27" t="s">
        <v>55</v>
      </c>
      <c r="H152" s="74">
        <v>2384.42</v>
      </c>
    </row>
    <row r="153" spans="1:8" ht="15.75" thickBot="1" x14ac:dyDescent="0.3">
      <c r="A153" s="21" t="s">
        <v>99</v>
      </c>
      <c r="B153" s="22"/>
      <c r="C153" s="97"/>
      <c r="D153" s="23" t="s">
        <v>5</v>
      </c>
      <c r="E153" s="77"/>
      <c r="F153" s="62"/>
      <c r="G153" s="63"/>
      <c r="H153" s="64"/>
    </row>
    <row r="154" spans="1:8" ht="30" x14ac:dyDescent="0.25">
      <c r="A154" s="75" t="s">
        <v>128</v>
      </c>
      <c r="B154" s="68">
        <v>42756</v>
      </c>
      <c r="C154" s="94" t="s">
        <v>35</v>
      </c>
      <c r="D154" s="61" t="s">
        <v>47</v>
      </c>
      <c r="E154" s="78" t="s">
        <v>4</v>
      </c>
      <c r="F154" s="70">
        <v>10</v>
      </c>
      <c r="G154" s="46">
        <v>143.88999999999999</v>
      </c>
      <c r="H154" s="71">
        <v>1438.9</v>
      </c>
    </row>
    <row r="155" spans="1:8" ht="30" x14ac:dyDescent="0.25">
      <c r="A155" s="75" t="s">
        <v>129</v>
      </c>
      <c r="B155" s="68">
        <v>42763</v>
      </c>
      <c r="C155" s="94" t="s">
        <v>35</v>
      </c>
      <c r="D155" s="61" t="s">
        <v>48</v>
      </c>
      <c r="E155" s="69" t="s">
        <v>4</v>
      </c>
      <c r="F155" s="70">
        <v>49</v>
      </c>
      <c r="G155" s="46">
        <v>298.17</v>
      </c>
      <c r="H155" s="71">
        <v>14610.33</v>
      </c>
    </row>
    <row r="156" spans="1:8" x14ac:dyDescent="0.25">
      <c r="A156" s="75" t="s">
        <v>130</v>
      </c>
      <c r="B156" s="68">
        <v>41175</v>
      </c>
      <c r="C156" s="94" t="s">
        <v>35</v>
      </c>
      <c r="D156" s="61" t="s">
        <v>49</v>
      </c>
      <c r="E156" s="78" t="s">
        <v>4</v>
      </c>
      <c r="F156" s="70">
        <v>49</v>
      </c>
      <c r="G156" s="46">
        <v>24.47</v>
      </c>
      <c r="H156" s="71">
        <v>1199.03</v>
      </c>
    </row>
    <row r="157" spans="1:8" x14ac:dyDescent="0.25">
      <c r="A157" s="75" t="s">
        <v>131</v>
      </c>
      <c r="B157" s="68">
        <v>41168</v>
      </c>
      <c r="C157" s="94" t="s">
        <v>35</v>
      </c>
      <c r="D157" s="61" t="s">
        <v>50</v>
      </c>
      <c r="E157" s="69" t="s">
        <v>33</v>
      </c>
      <c r="F157" s="70">
        <v>2</v>
      </c>
      <c r="G157" s="46">
        <v>2975.58</v>
      </c>
      <c r="H157" s="71">
        <v>5951.16</v>
      </c>
    </row>
    <row r="158" spans="1:8" x14ac:dyDescent="0.25">
      <c r="A158" s="75" t="s">
        <v>132</v>
      </c>
      <c r="B158" s="54">
        <v>41241</v>
      </c>
      <c r="C158" s="94" t="s">
        <v>35</v>
      </c>
      <c r="D158" s="55" t="s">
        <v>28</v>
      </c>
      <c r="E158" s="69" t="s">
        <v>33</v>
      </c>
      <c r="F158" s="70">
        <v>4</v>
      </c>
      <c r="G158" s="46">
        <v>1379.69</v>
      </c>
      <c r="H158" s="53">
        <v>5518.76</v>
      </c>
    </row>
    <row r="159" spans="1:8" x14ac:dyDescent="0.25">
      <c r="A159" s="75" t="s">
        <v>133</v>
      </c>
      <c r="B159" s="48">
        <v>41180</v>
      </c>
      <c r="C159" s="94" t="s">
        <v>35</v>
      </c>
      <c r="D159" s="79" t="s">
        <v>52</v>
      </c>
      <c r="E159" s="80" t="s">
        <v>4</v>
      </c>
      <c r="F159" s="51">
        <v>149.4</v>
      </c>
      <c r="G159" s="46">
        <v>75.87</v>
      </c>
      <c r="H159" s="53">
        <v>11334.98</v>
      </c>
    </row>
    <row r="160" spans="1:8" ht="15.75" thickBot="1" x14ac:dyDescent="0.3">
      <c r="A160" s="35"/>
      <c r="B160" s="36"/>
      <c r="C160" s="36"/>
      <c r="D160" s="37"/>
      <c r="E160" s="38"/>
      <c r="F160" s="39"/>
      <c r="G160" s="40" t="s">
        <v>55</v>
      </c>
      <c r="H160" s="41">
        <v>40053.160000000003</v>
      </c>
    </row>
    <row r="161" spans="1:8" ht="16.5" thickBot="1" x14ac:dyDescent="0.3">
      <c r="A161" s="161" t="s">
        <v>79</v>
      </c>
      <c r="B161" s="162"/>
      <c r="C161" s="162"/>
      <c r="D161" s="162"/>
      <c r="E161" s="162"/>
      <c r="F161" s="162"/>
      <c r="G161" s="163"/>
      <c r="H161" s="81">
        <v>100509.65</v>
      </c>
    </row>
    <row r="162" spans="1:8" ht="16.5" thickBot="1" x14ac:dyDescent="0.3">
      <c r="A162" s="136"/>
      <c r="B162" s="137"/>
      <c r="C162" s="137"/>
      <c r="D162" s="137"/>
      <c r="E162" s="137"/>
      <c r="F162" s="137"/>
      <c r="G162" s="137"/>
      <c r="H162" s="125"/>
    </row>
    <row r="163" spans="1:8" ht="16.5" thickBot="1" x14ac:dyDescent="0.3">
      <c r="A163" s="121">
        <v>7</v>
      </c>
      <c r="B163" s="122"/>
      <c r="C163" s="122"/>
      <c r="D163" s="143" t="s">
        <v>80</v>
      </c>
      <c r="E163" s="123"/>
      <c r="F163" s="123"/>
      <c r="G163" s="123"/>
      <c r="H163" s="124"/>
    </row>
    <row r="164" spans="1:8" ht="15.75" thickBot="1" x14ac:dyDescent="0.3">
      <c r="A164" s="21" t="s">
        <v>59</v>
      </c>
      <c r="B164" s="22"/>
      <c r="C164" s="22"/>
      <c r="D164" s="23" t="s">
        <v>3</v>
      </c>
      <c r="E164" s="30"/>
      <c r="F164" s="62"/>
      <c r="G164" s="63"/>
      <c r="H164" s="64"/>
    </row>
    <row r="165" spans="1:8" x14ac:dyDescent="0.25">
      <c r="A165" s="75" t="s">
        <v>134</v>
      </c>
      <c r="B165" s="65">
        <v>40754</v>
      </c>
      <c r="C165" s="95" t="s">
        <v>35</v>
      </c>
      <c r="D165" s="67" t="s">
        <v>44</v>
      </c>
      <c r="E165" s="33" t="s">
        <v>34</v>
      </c>
      <c r="F165" s="66">
        <v>620.79999999999995</v>
      </c>
      <c r="G165" s="46">
        <v>1.22</v>
      </c>
      <c r="H165" s="47">
        <v>757.38</v>
      </c>
    </row>
    <row r="166" spans="1:8" ht="30" x14ac:dyDescent="0.25">
      <c r="A166" s="75" t="s">
        <v>135</v>
      </c>
      <c r="B166" s="65">
        <v>40663</v>
      </c>
      <c r="C166" s="95" t="s">
        <v>35</v>
      </c>
      <c r="D166" s="67" t="s">
        <v>289</v>
      </c>
      <c r="E166" s="33" t="s">
        <v>4</v>
      </c>
      <c r="F166" s="66">
        <v>156.5</v>
      </c>
      <c r="G166" s="46">
        <v>52.5</v>
      </c>
      <c r="H166" s="47">
        <v>8216.25</v>
      </c>
    </row>
    <row r="167" spans="1:8" ht="30" x14ac:dyDescent="0.25">
      <c r="A167" s="75" t="s">
        <v>136</v>
      </c>
      <c r="B167" s="20">
        <v>40884</v>
      </c>
      <c r="C167" s="94" t="s">
        <v>35</v>
      </c>
      <c r="D167" s="61" t="s">
        <v>290</v>
      </c>
      <c r="E167" s="34" t="s">
        <v>34</v>
      </c>
      <c r="F167" s="57">
        <v>401.7</v>
      </c>
      <c r="G167" s="46">
        <v>83.36</v>
      </c>
      <c r="H167" s="53">
        <v>33485.71</v>
      </c>
    </row>
    <row r="168" spans="1:8" ht="15.75" thickBot="1" x14ac:dyDescent="0.3">
      <c r="A168" s="35"/>
      <c r="B168" s="36"/>
      <c r="C168" s="36"/>
      <c r="D168" s="37"/>
      <c r="E168" s="38"/>
      <c r="F168" s="39"/>
      <c r="G168" s="40" t="s">
        <v>55</v>
      </c>
      <c r="H168" s="41">
        <v>42459.34</v>
      </c>
    </row>
    <row r="169" spans="1:8" ht="15.75" thickBot="1" x14ac:dyDescent="0.3">
      <c r="A169" s="21" t="s">
        <v>60</v>
      </c>
      <c r="B169" s="22"/>
      <c r="C169" s="22"/>
      <c r="D169" s="23" t="s">
        <v>37</v>
      </c>
      <c r="E169" s="30"/>
      <c r="F169" s="30"/>
      <c r="G169" s="31"/>
      <c r="H169" s="32"/>
    </row>
    <row r="170" spans="1:8" x14ac:dyDescent="0.25">
      <c r="A170" s="75" t="s">
        <v>137</v>
      </c>
      <c r="B170" s="68">
        <v>41240</v>
      </c>
      <c r="C170" s="94" t="s">
        <v>35</v>
      </c>
      <c r="D170" s="61" t="s">
        <v>283</v>
      </c>
      <c r="E170" s="34" t="s">
        <v>34</v>
      </c>
      <c r="F170" s="57">
        <v>139.69999999999999</v>
      </c>
      <c r="G170" s="46">
        <v>86.5</v>
      </c>
      <c r="H170" s="53">
        <v>12084.05</v>
      </c>
    </row>
    <row r="171" spans="1:8" x14ac:dyDescent="0.25">
      <c r="A171" s="75" t="s">
        <v>138</v>
      </c>
      <c r="B171" s="54">
        <v>41246</v>
      </c>
      <c r="C171" s="94" t="s">
        <v>35</v>
      </c>
      <c r="D171" s="61" t="s">
        <v>53</v>
      </c>
      <c r="E171" s="56" t="s">
        <v>4</v>
      </c>
      <c r="F171" s="57">
        <v>14</v>
      </c>
      <c r="G171" s="46">
        <v>58.9</v>
      </c>
      <c r="H171" s="53">
        <v>824.6</v>
      </c>
    </row>
    <row r="172" spans="1:8" ht="15.75" thickBot="1" x14ac:dyDescent="0.3">
      <c r="A172" s="24"/>
      <c r="B172" s="25"/>
      <c r="C172" s="25"/>
      <c r="D172" s="26"/>
      <c r="E172" s="72"/>
      <c r="F172" s="73"/>
      <c r="G172" s="27" t="s">
        <v>55</v>
      </c>
      <c r="H172" s="74">
        <v>12908.65</v>
      </c>
    </row>
    <row r="173" spans="1:8" ht="15.75" thickBot="1" x14ac:dyDescent="0.3">
      <c r="A173" s="21" t="s">
        <v>61</v>
      </c>
      <c r="B173" s="22"/>
      <c r="C173" s="22"/>
      <c r="D173" s="114" t="s">
        <v>39</v>
      </c>
      <c r="E173" s="30"/>
      <c r="F173" s="30"/>
      <c r="G173" s="31"/>
      <c r="H173" s="32"/>
    </row>
    <row r="174" spans="1:8" x14ac:dyDescent="0.25">
      <c r="A174" s="75" t="s">
        <v>139</v>
      </c>
      <c r="B174" s="54">
        <v>40358</v>
      </c>
      <c r="C174" s="94" t="s">
        <v>35</v>
      </c>
      <c r="D174" s="55" t="s">
        <v>291</v>
      </c>
      <c r="E174" s="34" t="s">
        <v>40</v>
      </c>
      <c r="F174" s="57">
        <v>1.17</v>
      </c>
      <c r="G174" s="46">
        <v>563.87</v>
      </c>
      <c r="H174" s="53">
        <v>659.73</v>
      </c>
    </row>
    <row r="175" spans="1:8" x14ac:dyDescent="0.25">
      <c r="A175" s="75" t="s">
        <v>140</v>
      </c>
      <c r="B175" s="54">
        <v>40376</v>
      </c>
      <c r="C175" s="94" t="s">
        <v>35</v>
      </c>
      <c r="D175" s="55" t="s">
        <v>292</v>
      </c>
      <c r="E175" s="56" t="s">
        <v>41</v>
      </c>
      <c r="F175" s="57">
        <v>81.599999999999994</v>
      </c>
      <c r="G175" s="46">
        <v>9.6300000000000008</v>
      </c>
      <c r="H175" s="53">
        <v>785.81</v>
      </c>
    </row>
    <row r="176" spans="1:8" ht="15.75" thickBot="1" x14ac:dyDescent="0.3">
      <c r="A176" s="35"/>
      <c r="B176" s="36"/>
      <c r="C176" s="36"/>
      <c r="D176" s="37"/>
      <c r="E176" s="38"/>
      <c r="F176" s="39"/>
      <c r="G176" s="40" t="s">
        <v>55</v>
      </c>
      <c r="H176" s="41">
        <v>1445.54</v>
      </c>
    </row>
    <row r="177" spans="1:8" ht="15.75" thickBot="1" x14ac:dyDescent="0.3">
      <c r="A177" s="115" t="s">
        <v>62</v>
      </c>
      <c r="B177" s="97"/>
      <c r="C177" s="97"/>
      <c r="D177" s="114" t="s">
        <v>42</v>
      </c>
      <c r="E177" s="31"/>
      <c r="F177" s="116"/>
      <c r="G177" s="63"/>
      <c r="H177" s="117"/>
    </row>
    <row r="178" spans="1:8" x14ac:dyDescent="0.25">
      <c r="A178" s="75" t="s">
        <v>141</v>
      </c>
      <c r="B178" s="65">
        <v>40936</v>
      </c>
      <c r="C178" s="95" t="s">
        <v>35</v>
      </c>
      <c r="D178" s="67" t="s">
        <v>46</v>
      </c>
      <c r="E178" s="76" t="s">
        <v>34</v>
      </c>
      <c r="F178" s="66">
        <v>1.24</v>
      </c>
      <c r="G178" s="46">
        <v>548.24</v>
      </c>
      <c r="H178" s="47">
        <v>679.82</v>
      </c>
    </row>
    <row r="179" spans="1:8" x14ac:dyDescent="0.25">
      <c r="A179" s="75" t="s">
        <v>142</v>
      </c>
      <c r="B179" s="65">
        <v>42524</v>
      </c>
      <c r="C179" s="95" t="s">
        <v>35</v>
      </c>
      <c r="D179" s="67" t="s">
        <v>54</v>
      </c>
      <c r="E179" s="76" t="s">
        <v>34</v>
      </c>
      <c r="F179" s="66">
        <v>18</v>
      </c>
      <c r="G179" s="46">
        <v>94.7</v>
      </c>
      <c r="H179" s="47">
        <v>1704.6</v>
      </c>
    </row>
    <row r="180" spans="1:8" ht="15.75" thickBot="1" x14ac:dyDescent="0.3">
      <c r="A180" s="24"/>
      <c r="B180" s="25"/>
      <c r="C180" s="96"/>
      <c r="D180" s="26"/>
      <c r="E180" s="72"/>
      <c r="F180" s="73"/>
      <c r="G180" s="27" t="s">
        <v>55</v>
      </c>
      <c r="H180" s="74">
        <v>2384.42</v>
      </c>
    </row>
    <row r="181" spans="1:8" ht="15.75" thickBot="1" x14ac:dyDescent="0.3">
      <c r="A181" s="21" t="s">
        <v>63</v>
      </c>
      <c r="B181" s="22"/>
      <c r="C181" s="97"/>
      <c r="D181" s="23" t="s">
        <v>5</v>
      </c>
      <c r="E181" s="77"/>
      <c r="F181" s="62"/>
      <c r="G181" s="63"/>
      <c r="H181" s="64"/>
    </row>
    <row r="182" spans="1:8" ht="30" x14ac:dyDescent="0.25">
      <c r="A182" s="75" t="s">
        <v>143</v>
      </c>
      <c r="B182" s="68">
        <v>42756</v>
      </c>
      <c r="C182" s="94" t="s">
        <v>35</v>
      </c>
      <c r="D182" s="61" t="s">
        <v>47</v>
      </c>
      <c r="E182" s="78" t="s">
        <v>4</v>
      </c>
      <c r="F182" s="70">
        <v>9.1999999999999993</v>
      </c>
      <c r="G182" s="46">
        <v>143.88999999999999</v>
      </c>
      <c r="H182" s="71">
        <v>1323.79</v>
      </c>
    </row>
    <row r="183" spans="1:8" ht="30" x14ac:dyDescent="0.25">
      <c r="A183" s="75" t="s">
        <v>144</v>
      </c>
      <c r="B183" s="68">
        <v>42763</v>
      </c>
      <c r="C183" s="94" t="s">
        <v>35</v>
      </c>
      <c r="D183" s="61" t="s">
        <v>48</v>
      </c>
      <c r="E183" s="69" t="s">
        <v>4</v>
      </c>
      <c r="F183" s="70">
        <v>48</v>
      </c>
      <c r="G183" s="46">
        <v>298.17</v>
      </c>
      <c r="H183" s="71">
        <v>14312.16</v>
      </c>
    </row>
    <row r="184" spans="1:8" x14ac:dyDescent="0.25">
      <c r="A184" s="75" t="s">
        <v>145</v>
      </c>
      <c r="B184" s="68">
        <v>41175</v>
      </c>
      <c r="C184" s="94" t="s">
        <v>35</v>
      </c>
      <c r="D184" s="61" t="s">
        <v>49</v>
      </c>
      <c r="E184" s="78" t="s">
        <v>4</v>
      </c>
      <c r="F184" s="70">
        <v>48</v>
      </c>
      <c r="G184" s="46">
        <v>24.47</v>
      </c>
      <c r="H184" s="71">
        <v>1174.56</v>
      </c>
    </row>
    <row r="185" spans="1:8" x14ac:dyDescent="0.25">
      <c r="A185" s="75" t="s">
        <v>146</v>
      </c>
      <c r="B185" s="68">
        <v>41168</v>
      </c>
      <c r="C185" s="94" t="s">
        <v>35</v>
      </c>
      <c r="D185" s="61" t="s">
        <v>50</v>
      </c>
      <c r="E185" s="69" t="s">
        <v>33</v>
      </c>
      <c r="F185" s="70">
        <v>2</v>
      </c>
      <c r="G185" s="46">
        <v>2975.58</v>
      </c>
      <c r="H185" s="71">
        <v>5951.16</v>
      </c>
    </row>
    <row r="186" spans="1:8" x14ac:dyDescent="0.25">
      <c r="A186" s="75" t="s">
        <v>147</v>
      </c>
      <c r="B186" s="54">
        <v>41241</v>
      </c>
      <c r="C186" s="94" t="s">
        <v>35</v>
      </c>
      <c r="D186" s="55" t="s">
        <v>28</v>
      </c>
      <c r="E186" s="69" t="s">
        <v>33</v>
      </c>
      <c r="F186" s="70">
        <v>4</v>
      </c>
      <c r="G186" s="46">
        <v>1379.69</v>
      </c>
      <c r="H186" s="53">
        <v>5518.76</v>
      </c>
    </row>
    <row r="187" spans="1:8" x14ac:dyDescent="0.25">
      <c r="A187" s="75" t="s">
        <v>148</v>
      </c>
      <c r="B187" s="48">
        <v>41180</v>
      </c>
      <c r="C187" s="94" t="s">
        <v>35</v>
      </c>
      <c r="D187" s="79" t="s">
        <v>52</v>
      </c>
      <c r="E187" s="80" t="s">
        <v>4</v>
      </c>
      <c r="F187" s="51">
        <v>156.5</v>
      </c>
      <c r="G187" s="46">
        <v>75.87</v>
      </c>
      <c r="H187" s="53">
        <v>11873.66</v>
      </c>
    </row>
    <row r="188" spans="1:8" ht="15.75" thickBot="1" x14ac:dyDescent="0.3">
      <c r="A188" s="35"/>
      <c r="B188" s="36"/>
      <c r="C188" s="36"/>
      <c r="D188" s="37"/>
      <c r="E188" s="38"/>
      <c r="F188" s="39"/>
      <c r="G188" s="40" t="s">
        <v>55</v>
      </c>
      <c r="H188" s="41">
        <v>40154.089999999997</v>
      </c>
    </row>
    <row r="189" spans="1:8" ht="15.75" thickBot="1" x14ac:dyDescent="0.3">
      <c r="A189" s="115" t="s">
        <v>64</v>
      </c>
      <c r="B189" s="97"/>
      <c r="C189" s="97"/>
      <c r="D189" s="114" t="s">
        <v>114</v>
      </c>
      <c r="E189" s="31"/>
      <c r="F189" s="116"/>
      <c r="G189" s="63"/>
      <c r="H189" s="117"/>
    </row>
    <row r="190" spans="1:8" x14ac:dyDescent="0.25">
      <c r="A190" s="75" t="s">
        <v>116</v>
      </c>
      <c r="B190" s="65">
        <v>40258</v>
      </c>
      <c r="C190" s="95" t="s">
        <v>35</v>
      </c>
      <c r="D190" s="67" t="s">
        <v>293</v>
      </c>
      <c r="E190" s="76" t="s">
        <v>40</v>
      </c>
      <c r="F190" s="66">
        <v>4.2</v>
      </c>
      <c r="G190" s="46">
        <v>64.180000000000007</v>
      </c>
      <c r="H190" s="47">
        <v>269.56</v>
      </c>
    </row>
    <row r="191" spans="1:8" ht="30" x14ac:dyDescent="0.25">
      <c r="A191" s="75" t="s">
        <v>117</v>
      </c>
      <c r="B191" s="65" t="s">
        <v>294</v>
      </c>
      <c r="C191" s="95" t="s">
        <v>38</v>
      </c>
      <c r="D191" s="67" t="s">
        <v>115</v>
      </c>
      <c r="E191" s="76" t="s">
        <v>40</v>
      </c>
      <c r="F191" s="66">
        <v>10.6</v>
      </c>
      <c r="G191" s="46">
        <v>1041.27</v>
      </c>
      <c r="H191" s="47">
        <v>11037.46</v>
      </c>
    </row>
    <row r="192" spans="1:8" ht="15.75" thickBot="1" x14ac:dyDescent="0.3">
      <c r="A192" s="24"/>
      <c r="B192" s="25"/>
      <c r="C192" s="96"/>
      <c r="D192" s="26"/>
      <c r="E192" s="72"/>
      <c r="F192" s="73"/>
      <c r="G192" s="27" t="s">
        <v>55</v>
      </c>
      <c r="H192" s="74">
        <v>11307.019999999999</v>
      </c>
    </row>
    <row r="193" spans="1:8" ht="16.5" thickBot="1" x14ac:dyDescent="0.3">
      <c r="A193" s="161" t="s">
        <v>81</v>
      </c>
      <c r="B193" s="162"/>
      <c r="C193" s="162"/>
      <c r="D193" s="162"/>
      <c r="E193" s="162"/>
      <c r="F193" s="162"/>
      <c r="G193" s="163"/>
      <c r="H193" s="81">
        <v>110659.06</v>
      </c>
    </row>
    <row r="194" spans="1:8" ht="16.5" thickBot="1" x14ac:dyDescent="0.3">
      <c r="A194" s="141"/>
      <c r="B194" s="142"/>
      <c r="C194" s="142"/>
      <c r="D194" s="142"/>
      <c r="E194" s="142"/>
      <c r="F194" s="142"/>
      <c r="G194" s="142"/>
      <c r="H194" s="125"/>
    </row>
    <row r="195" spans="1:8" ht="16.5" thickBot="1" x14ac:dyDescent="0.3">
      <c r="A195" s="121">
        <v>8</v>
      </c>
      <c r="B195" s="122"/>
      <c r="C195" s="122"/>
      <c r="D195" s="143" t="s">
        <v>88</v>
      </c>
      <c r="E195" s="123"/>
      <c r="F195" s="123"/>
      <c r="G195" s="123"/>
      <c r="H195" s="124"/>
    </row>
    <row r="196" spans="1:8" ht="15.75" thickBot="1" x14ac:dyDescent="0.3">
      <c r="A196" s="21" t="s">
        <v>249</v>
      </c>
      <c r="B196" s="22"/>
      <c r="C196" s="22"/>
      <c r="D196" s="23" t="s">
        <v>3</v>
      </c>
      <c r="E196" s="30"/>
      <c r="F196" s="62"/>
      <c r="G196" s="63"/>
      <c r="H196" s="64"/>
    </row>
    <row r="197" spans="1:8" x14ac:dyDescent="0.25">
      <c r="A197" s="75" t="s">
        <v>250</v>
      </c>
      <c r="B197" s="65">
        <v>40754</v>
      </c>
      <c r="C197" s="95" t="s">
        <v>35</v>
      </c>
      <c r="D197" s="67" t="s">
        <v>44</v>
      </c>
      <c r="E197" s="33" t="s">
        <v>34</v>
      </c>
      <c r="F197" s="66">
        <v>283.39999999999998</v>
      </c>
      <c r="G197" s="46">
        <v>1.22</v>
      </c>
      <c r="H197" s="47">
        <v>345.75</v>
      </c>
    </row>
    <row r="198" spans="1:8" ht="30" x14ac:dyDescent="0.25">
      <c r="A198" s="75" t="s">
        <v>251</v>
      </c>
      <c r="B198" s="65">
        <v>40663</v>
      </c>
      <c r="C198" s="95" t="s">
        <v>35</v>
      </c>
      <c r="D198" s="67" t="s">
        <v>289</v>
      </c>
      <c r="E198" s="33" t="s">
        <v>4</v>
      </c>
      <c r="F198" s="66">
        <v>81</v>
      </c>
      <c r="G198" s="46">
        <v>52.5</v>
      </c>
      <c r="H198" s="47">
        <v>4252.5</v>
      </c>
    </row>
    <row r="199" spans="1:8" ht="30" x14ac:dyDescent="0.25">
      <c r="A199" s="75" t="s">
        <v>252</v>
      </c>
      <c r="B199" s="20">
        <v>40884</v>
      </c>
      <c r="C199" s="94" t="s">
        <v>35</v>
      </c>
      <c r="D199" s="61" t="s">
        <v>290</v>
      </c>
      <c r="E199" s="34" t="s">
        <v>34</v>
      </c>
      <c r="F199" s="57">
        <v>170</v>
      </c>
      <c r="G199" s="46">
        <v>83.36</v>
      </c>
      <c r="H199" s="53">
        <v>14171.2</v>
      </c>
    </row>
    <row r="200" spans="1:8" ht="15.75" thickBot="1" x14ac:dyDescent="0.3">
      <c r="A200" s="35"/>
      <c r="B200" s="36"/>
      <c r="C200" s="36"/>
      <c r="D200" s="37"/>
      <c r="E200" s="38"/>
      <c r="F200" s="39"/>
      <c r="G200" s="40" t="s">
        <v>55</v>
      </c>
      <c r="H200" s="41">
        <v>18769.45</v>
      </c>
    </row>
    <row r="201" spans="1:8" ht="15.75" thickBot="1" x14ac:dyDescent="0.3">
      <c r="A201" s="21" t="s">
        <v>253</v>
      </c>
      <c r="B201" s="22"/>
      <c r="C201" s="22"/>
      <c r="D201" s="23" t="s">
        <v>37</v>
      </c>
      <c r="E201" s="30"/>
      <c r="F201" s="30"/>
      <c r="G201" s="31"/>
      <c r="H201" s="32"/>
    </row>
    <row r="202" spans="1:8" x14ac:dyDescent="0.25">
      <c r="A202" s="75" t="s">
        <v>254</v>
      </c>
      <c r="B202" s="68">
        <v>41240</v>
      </c>
      <c r="C202" s="94" t="s">
        <v>35</v>
      </c>
      <c r="D202" s="61" t="s">
        <v>283</v>
      </c>
      <c r="E202" s="34" t="s">
        <v>34</v>
      </c>
      <c r="F202" s="57">
        <v>72.599999999999994</v>
      </c>
      <c r="G202" s="46">
        <v>86.5</v>
      </c>
      <c r="H202" s="53">
        <v>6279.9</v>
      </c>
    </row>
    <row r="203" spans="1:8" x14ac:dyDescent="0.25">
      <c r="A203" s="75" t="s">
        <v>255</v>
      </c>
      <c r="B203" s="54">
        <v>41246</v>
      </c>
      <c r="C203" s="94" t="s">
        <v>35</v>
      </c>
      <c r="D203" s="61" t="s">
        <v>53</v>
      </c>
      <c r="E203" s="56" t="s">
        <v>4</v>
      </c>
      <c r="F203" s="57">
        <v>7</v>
      </c>
      <c r="G203" s="46">
        <v>58.9</v>
      </c>
      <c r="H203" s="53">
        <v>412.3</v>
      </c>
    </row>
    <row r="204" spans="1:8" ht="15.75" thickBot="1" x14ac:dyDescent="0.3">
      <c r="A204" s="24"/>
      <c r="B204" s="25"/>
      <c r="C204" s="25"/>
      <c r="D204" s="26"/>
      <c r="E204" s="72"/>
      <c r="F204" s="73"/>
      <c r="G204" s="27" t="s">
        <v>55</v>
      </c>
      <c r="H204" s="74">
        <v>6692.2</v>
      </c>
    </row>
    <row r="205" spans="1:8" ht="15.75" thickBot="1" x14ac:dyDescent="0.3">
      <c r="A205" s="21" t="s">
        <v>256</v>
      </c>
      <c r="B205" s="22"/>
      <c r="C205" s="22"/>
      <c r="D205" s="114" t="s">
        <v>39</v>
      </c>
      <c r="E205" s="30"/>
      <c r="F205" s="30"/>
      <c r="G205" s="31"/>
      <c r="H205" s="32"/>
    </row>
    <row r="206" spans="1:8" x14ac:dyDescent="0.25">
      <c r="A206" s="75" t="s">
        <v>257</v>
      </c>
      <c r="B206" s="54">
        <v>40358</v>
      </c>
      <c r="C206" s="94" t="s">
        <v>35</v>
      </c>
      <c r="D206" s="55" t="s">
        <v>291</v>
      </c>
      <c r="E206" s="34" t="s">
        <v>40</v>
      </c>
      <c r="F206" s="57">
        <v>0.56999999999999995</v>
      </c>
      <c r="G206" s="46">
        <v>563.87</v>
      </c>
      <c r="H206" s="53">
        <v>321.41000000000003</v>
      </c>
    </row>
    <row r="207" spans="1:8" x14ac:dyDescent="0.25">
      <c r="A207" s="75" t="s">
        <v>258</v>
      </c>
      <c r="B207" s="54">
        <v>40376</v>
      </c>
      <c r="C207" s="94" t="s">
        <v>35</v>
      </c>
      <c r="D207" s="55" t="s">
        <v>292</v>
      </c>
      <c r="E207" s="56" t="s">
        <v>41</v>
      </c>
      <c r="F207" s="57">
        <v>48.96</v>
      </c>
      <c r="G207" s="46">
        <v>9.6300000000000008</v>
      </c>
      <c r="H207" s="53">
        <v>471.48</v>
      </c>
    </row>
    <row r="208" spans="1:8" ht="15.75" thickBot="1" x14ac:dyDescent="0.3">
      <c r="A208" s="35"/>
      <c r="B208" s="36"/>
      <c r="C208" s="36"/>
      <c r="D208" s="37"/>
      <c r="E208" s="38"/>
      <c r="F208" s="39"/>
      <c r="G208" s="40" t="s">
        <v>55</v>
      </c>
      <c r="H208" s="41">
        <v>792.8900000000001</v>
      </c>
    </row>
    <row r="209" spans="1:8" ht="15.75" thickBot="1" x14ac:dyDescent="0.3">
      <c r="A209" s="115" t="s">
        <v>259</v>
      </c>
      <c r="B209" s="97"/>
      <c r="C209" s="97"/>
      <c r="D209" s="114" t="s">
        <v>42</v>
      </c>
      <c r="E209" s="31"/>
      <c r="F209" s="116"/>
      <c r="G209" s="63"/>
      <c r="H209" s="117"/>
    </row>
    <row r="210" spans="1:8" x14ac:dyDescent="0.25">
      <c r="A210" s="75" t="s">
        <v>260</v>
      </c>
      <c r="B210" s="65">
        <v>40936</v>
      </c>
      <c r="C210" s="95" t="s">
        <v>35</v>
      </c>
      <c r="D210" s="67" t="s">
        <v>46</v>
      </c>
      <c r="E210" s="76" t="s">
        <v>34</v>
      </c>
      <c r="F210" s="66">
        <v>0.44</v>
      </c>
      <c r="G210" s="46">
        <v>548.24</v>
      </c>
      <c r="H210" s="47">
        <v>241.23</v>
      </c>
    </row>
    <row r="211" spans="1:8" ht="15.75" thickBot="1" x14ac:dyDescent="0.3">
      <c r="A211" s="24"/>
      <c r="B211" s="25"/>
      <c r="C211" s="96"/>
      <c r="D211" s="26"/>
      <c r="E211" s="72"/>
      <c r="F211" s="73"/>
      <c r="G211" s="27" t="s">
        <v>55</v>
      </c>
      <c r="H211" s="74">
        <v>241.23</v>
      </c>
    </row>
    <row r="212" spans="1:8" ht="15.75" thickBot="1" x14ac:dyDescent="0.3">
      <c r="A212" s="21" t="s">
        <v>261</v>
      </c>
      <c r="B212" s="22"/>
      <c r="C212" s="97"/>
      <c r="D212" s="23" t="s">
        <v>5</v>
      </c>
      <c r="E212" s="77"/>
      <c r="F212" s="62"/>
      <c r="G212" s="63"/>
      <c r="H212" s="64"/>
    </row>
    <row r="213" spans="1:8" ht="30" x14ac:dyDescent="0.25">
      <c r="A213" s="75" t="s">
        <v>262</v>
      </c>
      <c r="B213" s="68">
        <v>42756</v>
      </c>
      <c r="C213" s="94" t="s">
        <v>35</v>
      </c>
      <c r="D213" s="61" t="s">
        <v>47</v>
      </c>
      <c r="E213" s="78" t="s">
        <v>4</v>
      </c>
      <c r="F213" s="70">
        <v>3.7</v>
      </c>
      <c r="G213" s="46">
        <v>143.88999999999999</v>
      </c>
      <c r="H213" s="71">
        <v>532.39</v>
      </c>
    </row>
    <row r="214" spans="1:8" ht="30" x14ac:dyDescent="0.25">
      <c r="A214" s="75" t="s">
        <v>263</v>
      </c>
      <c r="B214" s="68">
        <v>42763</v>
      </c>
      <c r="C214" s="94" t="s">
        <v>35</v>
      </c>
      <c r="D214" s="61" t="s">
        <v>48</v>
      </c>
      <c r="E214" s="69" t="s">
        <v>4</v>
      </c>
      <c r="F214" s="70">
        <v>9.5</v>
      </c>
      <c r="G214" s="46">
        <v>298.17</v>
      </c>
      <c r="H214" s="71">
        <v>2832.62</v>
      </c>
    </row>
    <row r="215" spans="1:8" x14ac:dyDescent="0.25">
      <c r="A215" s="75" t="s">
        <v>264</v>
      </c>
      <c r="B215" s="68">
        <v>41175</v>
      </c>
      <c r="C215" s="94" t="s">
        <v>35</v>
      </c>
      <c r="D215" s="61" t="s">
        <v>49</v>
      </c>
      <c r="E215" s="78" t="s">
        <v>4</v>
      </c>
      <c r="F215" s="70">
        <v>9.5</v>
      </c>
      <c r="G215" s="46">
        <v>24.47</v>
      </c>
      <c r="H215" s="71">
        <v>232.47</v>
      </c>
    </row>
    <row r="216" spans="1:8" x14ac:dyDescent="0.25">
      <c r="A216" s="75" t="s">
        <v>265</v>
      </c>
      <c r="B216" s="68">
        <v>41168</v>
      </c>
      <c r="C216" s="94" t="s">
        <v>35</v>
      </c>
      <c r="D216" s="61" t="s">
        <v>50</v>
      </c>
      <c r="E216" s="69" t="s">
        <v>33</v>
      </c>
      <c r="F216" s="70">
        <v>1</v>
      </c>
      <c r="G216" s="46">
        <v>2975.58</v>
      </c>
      <c r="H216" s="71">
        <v>2975.58</v>
      </c>
    </row>
    <row r="217" spans="1:8" x14ac:dyDescent="0.25">
      <c r="A217" s="75" t="s">
        <v>266</v>
      </c>
      <c r="B217" s="54">
        <v>41241</v>
      </c>
      <c r="C217" s="94" t="s">
        <v>35</v>
      </c>
      <c r="D217" s="55" t="s">
        <v>28</v>
      </c>
      <c r="E217" s="69" t="s">
        <v>33</v>
      </c>
      <c r="F217" s="70">
        <v>2</v>
      </c>
      <c r="G217" s="46">
        <v>1379.69</v>
      </c>
      <c r="H217" s="53">
        <v>2759.38</v>
      </c>
    </row>
    <row r="218" spans="1:8" x14ac:dyDescent="0.25">
      <c r="A218" s="75" t="s">
        <v>267</v>
      </c>
      <c r="B218" s="48">
        <v>41180</v>
      </c>
      <c r="C218" s="94" t="s">
        <v>35</v>
      </c>
      <c r="D218" s="79" t="s">
        <v>52</v>
      </c>
      <c r="E218" s="80" t="s">
        <v>4</v>
      </c>
      <c r="F218" s="51">
        <v>81</v>
      </c>
      <c r="G218" s="46">
        <v>75.87</v>
      </c>
      <c r="H218" s="53">
        <v>6145.47</v>
      </c>
    </row>
    <row r="219" spans="1:8" ht="15.75" thickBot="1" x14ac:dyDescent="0.3">
      <c r="A219" s="35"/>
      <c r="B219" s="36"/>
      <c r="C219" s="36"/>
      <c r="D219" s="37"/>
      <c r="E219" s="38"/>
      <c r="F219" s="39"/>
      <c r="G219" s="40" t="s">
        <v>55</v>
      </c>
      <c r="H219" s="41">
        <v>15477.91</v>
      </c>
    </row>
    <row r="220" spans="1:8" ht="16.5" thickBot="1" x14ac:dyDescent="0.3">
      <c r="A220" s="161" t="s">
        <v>89</v>
      </c>
      <c r="B220" s="162"/>
      <c r="C220" s="162"/>
      <c r="D220" s="162"/>
      <c r="E220" s="162"/>
      <c r="F220" s="162"/>
      <c r="G220" s="163"/>
      <c r="H220" s="81">
        <v>41973.68</v>
      </c>
    </row>
    <row r="221" spans="1:8" ht="16.5" thickBot="1" x14ac:dyDescent="0.3">
      <c r="A221" s="141"/>
      <c r="B221" s="142"/>
      <c r="C221" s="142"/>
      <c r="D221" s="142"/>
      <c r="E221" s="142"/>
      <c r="F221" s="142"/>
      <c r="G221" s="142"/>
      <c r="H221" s="125"/>
    </row>
    <row r="222" spans="1:8" ht="16.5" thickBot="1" x14ac:dyDescent="0.3">
      <c r="A222" s="121">
        <v>9</v>
      </c>
      <c r="B222" s="122"/>
      <c r="C222" s="122"/>
      <c r="D222" s="143" t="s">
        <v>90</v>
      </c>
      <c r="E222" s="123"/>
      <c r="F222" s="123"/>
      <c r="G222" s="123"/>
      <c r="H222" s="124"/>
    </row>
    <row r="223" spans="1:8" ht="15.75" thickBot="1" x14ac:dyDescent="0.3">
      <c r="A223" s="21" t="s">
        <v>100</v>
      </c>
      <c r="B223" s="22"/>
      <c r="C223" s="22"/>
      <c r="D223" s="23" t="s">
        <v>3</v>
      </c>
      <c r="E223" s="30"/>
      <c r="F223" s="62"/>
      <c r="G223" s="63"/>
      <c r="H223" s="64"/>
    </row>
    <row r="224" spans="1:8" x14ac:dyDescent="0.25">
      <c r="A224" s="75" t="s">
        <v>149</v>
      </c>
      <c r="B224" s="65">
        <v>40754</v>
      </c>
      <c r="C224" s="95" t="s">
        <v>35</v>
      </c>
      <c r="D224" s="67" t="s">
        <v>44</v>
      </c>
      <c r="E224" s="33" t="s">
        <v>34</v>
      </c>
      <c r="F224" s="66">
        <v>275.75</v>
      </c>
      <c r="G224" s="46">
        <v>1.22</v>
      </c>
      <c r="H224" s="47">
        <v>336.42</v>
      </c>
    </row>
    <row r="225" spans="1:8" ht="30" x14ac:dyDescent="0.25">
      <c r="A225" s="75" t="s">
        <v>150</v>
      </c>
      <c r="B225" s="65">
        <v>40663</v>
      </c>
      <c r="C225" s="95" t="s">
        <v>35</v>
      </c>
      <c r="D225" s="67" t="s">
        <v>289</v>
      </c>
      <c r="E225" s="33" t="s">
        <v>4</v>
      </c>
      <c r="F225" s="66">
        <v>79.5</v>
      </c>
      <c r="G225" s="46">
        <v>52.5</v>
      </c>
      <c r="H225" s="47">
        <v>4173.75</v>
      </c>
    </row>
    <row r="226" spans="1:8" ht="30" x14ac:dyDescent="0.25">
      <c r="A226" s="75" t="s">
        <v>151</v>
      </c>
      <c r="B226" s="20">
        <v>40884</v>
      </c>
      <c r="C226" s="94" t="s">
        <v>35</v>
      </c>
      <c r="D226" s="61" t="s">
        <v>290</v>
      </c>
      <c r="E226" s="34" t="s">
        <v>34</v>
      </c>
      <c r="F226" s="57">
        <v>164.45</v>
      </c>
      <c r="G226" s="46">
        <v>83.36</v>
      </c>
      <c r="H226" s="53">
        <v>13708.55</v>
      </c>
    </row>
    <row r="227" spans="1:8" ht="15.75" thickBot="1" x14ac:dyDescent="0.3">
      <c r="A227" s="35"/>
      <c r="B227" s="36"/>
      <c r="C227" s="36"/>
      <c r="D227" s="37"/>
      <c r="E227" s="38"/>
      <c r="F227" s="39"/>
      <c r="G227" s="40" t="s">
        <v>55</v>
      </c>
      <c r="H227" s="41">
        <v>18218.72</v>
      </c>
    </row>
    <row r="228" spans="1:8" ht="15.75" thickBot="1" x14ac:dyDescent="0.3">
      <c r="A228" s="21" t="s">
        <v>101</v>
      </c>
      <c r="B228" s="22"/>
      <c r="C228" s="22"/>
      <c r="D228" s="23" t="s">
        <v>37</v>
      </c>
      <c r="E228" s="30"/>
      <c r="F228" s="30"/>
      <c r="G228" s="31"/>
      <c r="H228" s="32"/>
    </row>
    <row r="229" spans="1:8" x14ac:dyDescent="0.25">
      <c r="A229" s="75" t="s">
        <v>152</v>
      </c>
      <c r="B229" s="68">
        <v>41240</v>
      </c>
      <c r="C229" s="94" t="s">
        <v>35</v>
      </c>
      <c r="D229" s="61" t="s">
        <v>283</v>
      </c>
      <c r="E229" s="34" t="s">
        <v>34</v>
      </c>
      <c r="F229" s="57">
        <v>71.099999999999994</v>
      </c>
      <c r="G229" s="46">
        <v>86.5</v>
      </c>
      <c r="H229" s="53">
        <v>6150.15</v>
      </c>
    </row>
    <row r="230" spans="1:8" x14ac:dyDescent="0.25">
      <c r="A230" s="75" t="s">
        <v>153</v>
      </c>
      <c r="B230" s="54">
        <v>41246</v>
      </c>
      <c r="C230" s="94" t="s">
        <v>35</v>
      </c>
      <c r="D230" s="61" t="s">
        <v>53</v>
      </c>
      <c r="E230" s="56" t="s">
        <v>4</v>
      </c>
      <c r="F230" s="57">
        <v>7</v>
      </c>
      <c r="G230" s="46">
        <v>58.9</v>
      </c>
      <c r="H230" s="53">
        <v>412.3</v>
      </c>
    </row>
    <row r="231" spans="1:8" ht="15.75" thickBot="1" x14ac:dyDescent="0.3">
      <c r="A231" s="24"/>
      <c r="B231" s="25"/>
      <c r="C231" s="25"/>
      <c r="D231" s="26"/>
      <c r="E231" s="72"/>
      <c r="F231" s="73"/>
      <c r="G231" s="27" t="s">
        <v>55</v>
      </c>
      <c r="H231" s="74">
        <v>6562.45</v>
      </c>
    </row>
    <row r="232" spans="1:8" ht="15.75" thickBot="1" x14ac:dyDescent="0.3">
      <c r="A232" s="21" t="s">
        <v>102</v>
      </c>
      <c r="B232" s="22"/>
      <c r="C232" s="22"/>
      <c r="D232" s="114" t="s">
        <v>39</v>
      </c>
      <c r="E232" s="30"/>
      <c r="F232" s="30"/>
      <c r="G232" s="31"/>
      <c r="H232" s="32"/>
    </row>
    <row r="233" spans="1:8" x14ac:dyDescent="0.25">
      <c r="A233" s="75" t="s">
        <v>154</v>
      </c>
      <c r="B233" s="54">
        <v>40358</v>
      </c>
      <c r="C233" s="94" t="s">
        <v>35</v>
      </c>
      <c r="D233" s="55" t="s">
        <v>291</v>
      </c>
      <c r="E233" s="34" t="s">
        <v>40</v>
      </c>
      <c r="F233" s="57">
        <v>0.56999999999999995</v>
      </c>
      <c r="G233" s="46">
        <v>563.87</v>
      </c>
      <c r="H233" s="53">
        <v>321.41000000000003</v>
      </c>
    </row>
    <row r="234" spans="1:8" x14ac:dyDescent="0.25">
      <c r="A234" s="75" t="s">
        <v>268</v>
      </c>
      <c r="B234" s="54">
        <v>40376</v>
      </c>
      <c r="C234" s="94" t="s">
        <v>35</v>
      </c>
      <c r="D234" s="55" t="s">
        <v>292</v>
      </c>
      <c r="E234" s="56" t="s">
        <v>41</v>
      </c>
      <c r="F234" s="57">
        <v>48.96</v>
      </c>
      <c r="G234" s="46">
        <v>9.6300000000000008</v>
      </c>
      <c r="H234" s="53">
        <v>471.48</v>
      </c>
    </row>
    <row r="235" spans="1:8" ht="15.75" thickBot="1" x14ac:dyDescent="0.3">
      <c r="A235" s="35"/>
      <c r="B235" s="36"/>
      <c r="C235" s="36"/>
      <c r="D235" s="37"/>
      <c r="E235" s="38"/>
      <c r="F235" s="39"/>
      <c r="G235" s="40" t="s">
        <v>55</v>
      </c>
      <c r="H235" s="41">
        <v>792.8900000000001</v>
      </c>
    </row>
    <row r="236" spans="1:8" ht="15.75" thickBot="1" x14ac:dyDescent="0.3">
      <c r="A236" s="115" t="s">
        <v>103</v>
      </c>
      <c r="B236" s="97"/>
      <c r="C236" s="97"/>
      <c r="D236" s="114" t="s">
        <v>42</v>
      </c>
      <c r="E236" s="31"/>
      <c r="F236" s="116"/>
      <c r="G236" s="63"/>
      <c r="H236" s="117"/>
    </row>
    <row r="237" spans="1:8" x14ac:dyDescent="0.25">
      <c r="A237" s="75" t="s">
        <v>155</v>
      </c>
      <c r="B237" s="65">
        <v>40936</v>
      </c>
      <c r="C237" s="95" t="s">
        <v>35</v>
      </c>
      <c r="D237" s="67" t="s">
        <v>46</v>
      </c>
      <c r="E237" s="76" t="s">
        <v>34</v>
      </c>
      <c r="F237" s="66">
        <v>0.44</v>
      </c>
      <c r="G237" s="46">
        <v>548.24</v>
      </c>
      <c r="H237" s="47">
        <v>241.23</v>
      </c>
    </row>
    <row r="238" spans="1:8" ht="15.75" thickBot="1" x14ac:dyDescent="0.3">
      <c r="A238" s="24"/>
      <c r="B238" s="25"/>
      <c r="C238" s="96"/>
      <c r="D238" s="26"/>
      <c r="E238" s="72"/>
      <c r="F238" s="73"/>
      <c r="G238" s="27" t="s">
        <v>55</v>
      </c>
      <c r="H238" s="74">
        <v>241.23</v>
      </c>
    </row>
    <row r="239" spans="1:8" ht="15.75" thickBot="1" x14ac:dyDescent="0.3">
      <c r="A239" s="21" t="s">
        <v>269</v>
      </c>
      <c r="B239" s="22"/>
      <c r="C239" s="97"/>
      <c r="D239" s="23" t="s">
        <v>5</v>
      </c>
      <c r="E239" s="77"/>
      <c r="F239" s="62"/>
      <c r="G239" s="63"/>
      <c r="H239" s="64"/>
    </row>
    <row r="240" spans="1:8" ht="30" x14ac:dyDescent="0.25">
      <c r="A240" s="75" t="s">
        <v>270</v>
      </c>
      <c r="B240" s="68">
        <v>42756</v>
      </c>
      <c r="C240" s="94" t="s">
        <v>35</v>
      </c>
      <c r="D240" s="61" t="s">
        <v>47</v>
      </c>
      <c r="E240" s="78" t="s">
        <v>4</v>
      </c>
      <c r="F240" s="70">
        <v>3.7</v>
      </c>
      <c r="G240" s="46">
        <v>143.88999999999999</v>
      </c>
      <c r="H240" s="71">
        <v>532.39</v>
      </c>
    </row>
    <row r="241" spans="1:9" ht="30" x14ac:dyDescent="0.25">
      <c r="A241" s="75" t="s">
        <v>271</v>
      </c>
      <c r="B241" s="68">
        <v>42763</v>
      </c>
      <c r="C241" s="94" t="s">
        <v>35</v>
      </c>
      <c r="D241" s="61" t="s">
        <v>48</v>
      </c>
      <c r="E241" s="69" t="s">
        <v>4</v>
      </c>
      <c r="F241" s="70">
        <v>8</v>
      </c>
      <c r="G241" s="46">
        <v>298.17</v>
      </c>
      <c r="H241" s="71">
        <v>2385.36</v>
      </c>
    </row>
    <row r="242" spans="1:9" x14ac:dyDescent="0.25">
      <c r="A242" s="75" t="s">
        <v>272</v>
      </c>
      <c r="B242" s="68">
        <v>41175</v>
      </c>
      <c r="C242" s="94" t="s">
        <v>35</v>
      </c>
      <c r="D242" s="61" t="s">
        <v>49</v>
      </c>
      <c r="E242" s="78" t="s">
        <v>4</v>
      </c>
      <c r="F242" s="70">
        <v>8</v>
      </c>
      <c r="G242" s="46">
        <v>24.47</v>
      </c>
      <c r="H242" s="71">
        <v>195.76</v>
      </c>
    </row>
    <row r="243" spans="1:9" x14ac:dyDescent="0.25">
      <c r="A243" s="75" t="s">
        <v>273</v>
      </c>
      <c r="B243" s="68">
        <v>41168</v>
      </c>
      <c r="C243" s="94" t="s">
        <v>35</v>
      </c>
      <c r="D243" s="61" t="s">
        <v>50</v>
      </c>
      <c r="E243" s="69" t="s">
        <v>33</v>
      </c>
      <c r="F243" s="70">
        <v>1</v>
      </c>
      <c r="G243" s="46">
        <v>2975.58</v>
      </c>
      <c r="H243" s="71">
        <v>2975.58</v>
      </c>
    </row>
    <row r="244" spans="1:9" x14ac:dyDescent="0.25">
      <c r="A244" s="75" t="s">
        <v>274</v>
      </c>
      <c r="B244" s="54">
        <v>41241</v>
      </c>
      <c r="C244" s="94" t="s">
        <v>35</v>
      </c>
      <c r="D244" s="55" t="s">
        <v>28</v>
      </c>
      <c r="E244" s="69" t="s">
        <v>33</v>
      </c>
      <c r="F244" s="70">
        <v>2</v>
      </c>
      <c r="G244" s="46">
        <v>1379.69</v>
      </c>
      <c r="H244" s="53">
        <v>2759.38</v>
      </c>
    </row>
    <row r="245" spans="1:9" x14ac:dyDescent="0.25">
      <c r="A245" s="75" t="s">
        <v>275</v>
      </c>
      <c r="B245" s="48">
        <v>41180</v>
      </c>
      <c r="C245" s="94" t="s">
        <v>35</v>
      </c>
      <c r="D245" s="79" t="s">
        <v>52</v>
      </c>
      <c r="E245" s="80" t="s">
        <v>4</v>
      </c>
      <c r="F245" s="51">
        <v>79.5</v>
      </c>
      <c r="G245" s="46">
        <v>75.87</v>
      </c>
      <c r="H245" s="53">
        <v>6031.67</v>
      </c>
    </row>
    <row r="246" spans="1:9" ht="15.75" thickBot="1" x14ac:dyDescent="0.3">
      <c r="A246" s="35"/>
      <c r="B246" s="36"/>
      <c r="C246" s="36"/>
      <c r="D246" s="37"/>
      <c r="E246" s="38"/>
      <c r="F246" s="39"/>
      <c r="G246" s="40" t="s">
        <v>55</v>
      </c>
      <c r="H246" s="41">
        <v>14880.140000000001</v>
      </c>
    </row>
    <row r="247" spans="1:9" ht="15.75" thickBot="1" x14ac:dyDescent="0.3">
      <c r="A247" s="115" t="s">
        <v>276</v>
      </c>
      <c r="B247" s="97"/>
      <c r="C247" s="97"/>
      <c r="D247" s="114" t="s">
        <v>114</v>
      </c>
      <c r="E247" s="31"/>
      <c r="F247" s="116"/>
      <c r="G247" s="63"/>
      <c r="H247" s="117"/>
    </row>
    <row r="248" spans="1:9" x14ac:dyDescent="0.25">
      <c r="A248" s="75" t="s">
        <v>277</v>
      </c>
      <c r="B248" s="65">
        <v>40258</v>
      </c>
      <c r="C248" s="95" t="s">
        <v>35</v>
      </c>
      <c r="D248" s="67" t="s">
        <v>293</v>
      </c>
      <c r="E248" s="76" t="s">
        <v>40</v>
      </c>
      <c r="F248" s="66">
        <v>5.04</v>
      </c>
      <c r="G248" s="46">
        <v>64.180000000000007</v>
      </c>
      <c r="H248" s="47">
        <v>323.47000000000003</v>
      </c>
    </row>
    <row r="249" spans="1:9" ht="30" x14ac:dyDescent="0.25">
      <c r="A249" s="75" t="s">
        <v>278</v>
      </c>
      <c r="B249" s="65" t="s">
        <v>294</v>
      </c>
      <c r="C249" s="95" t="s">
        <v>38</v>
      </c>
      <c r="D249" s="67" t="s">
        <v>115</v>
      </c>
      <c r="E249" s="76" t="s">
        <v>40</v>
      </c>
      <c r="F249" s="66">
        <v>12.72</v>
      </c>
      <c r="G249" s="46">
        <v>1041.27</v>
      </c>
      <c r="H249" s="47">
        <v>13244.95</v>
      </c>
    </row>
    <row r="250" spans="1:9" ht="15.75" thickBot="1" x14ac:dyDescent="0.3">
      <c r="A250" s="24"/>
      <c r="B250" s="25"/>
      <c r="C250" s="96"/>
      <c r="D250" s="26"/>
      <c r="E250" s="72"/>
      <c r="F250" s="73"/>
      <c r="G250" s="27" t="s">
        <v>55</v>
      </c>
      <c r="H250" s="74">
        <v>13568.42</v>
      </c>
    </row>
    <row r="251" spans="1:9" ht="16.5" thickBot="1" x14ac:dyDescent="0.3">
      <c r="A251" s="161" t="s">
        <v>91</v>
      </c>
      <c r="B251" s="162"/>
      <c r="C251" s="162"/>
      <c r="D251" s="162"/>
      <c r="E251" s="162"/>
      <c r="F251" s="162"/>
      <c r="G251" s="163"/>
      <c r="H251" s="81">
        <v>54263.85</v>
      </c>
    </row>
    <row r="252" spans="1:9" ht="16.5" thickBot="1" x14ac:dyDescent="0.3">
      <c r="A252" s="141"/>
      <c r="B252" s="142"/>
      <c r="C252" s="142"/>
      <c r="D252" s="142"/>
      <c r="E252" s="142"/>
      <c r="F252" s="142"/>
      <c r="G252" s="142"/>
      <c r="H252" s="125"/>
    </row>
    <row r="253" spans="1:9" ht="16.5" thickBot="1" x14ac:dyDescent="0.3">
      <c r="A253" s="121">
        <v>10</v>
      </c>
      <c r="B253" s="122"/>
      <c r="C253" s="122"/>
      <c r="D253" s="143" t="s">
        <v>92</v>
      </c>
      <c r="E253" s="123"/>
      <c r="F253" s="123"/>
      <c r="G253" s="123"/>
      <c r="H253" s="124"/>
    </row>
    <row r="254" spans="1:9" ht="15.75" thickBot="1" x14ac:dyDescent="0.3">
      <c r="A254" s="21" t="s">
        <v>104</v>
      </c>
      <c r="B254" s="22"/>
      <c r="C254" s="22"/>
      <c r="D254" s="23" t="s">
        <v>3</v>
      </c>
      <c r="E254" s="30"/>
      <c r="F254" s="62"/>
      <c r="G254" s="63"/>
      <c r="H254" s="64"/>
      <c r="I254" s="28"/>
    </row>
    <row r="255" spans="1:9" x14ac:dyDescent="0.25">
      <c r="A255" s="75" t="s">
        <v>156</v>
      </c>
      <c r="B255" s="65">
        <v>40754</v>
      </c>
      <c r="C255" s="95" t="s">
        <v>35</v>
      </c>
      <c r="D255" s="67" t="s">
        <v>44</v>
      </c>
      <c r="E255" s="33" t="s">
        <v>34</v>
      </c>
      <c r="F255" s="66">
        <v>901.6</v>
      </c>
      <c r="G255" s="46">
        <v>1.22</v>
      </c>
      <c r="H255" s="47">
        <v>1099.95</v>
      </c>
      <c r="I255" s="28"/>
    </row>
    <row r="256" spans="1:9" ht="30" x14ac:dyDescent="0.25">
      <c r="A256" s="75" t="s">
        <v>157</v>
      </c>
      <c r="B256" s="65">
        <v>40663</v>
      </c>
      <c r="C256" s="95" t="s">
        <v>35</v>
      </c>
      <c r="D256" s="67" t="s">
        <v>289</v>
      </c>
      <c r="E256" s="33" t="s">
        <v>4</v>
      </c>
      <c r="F256" s="66">
        <v>396.5</v>
      </c>
      <c r="G256" s="46">
        <v>52.5</v>
      </c>
      <c r="H256" s="47">
        <v>20816.25</v>
      </c>
      <c r="I256" s="28"/>
    </row>
    <row r="257" spans="1:9" ht="30" x14ac:dyDescent="0.25">
      <c r="A257" s="75" t="s">
        <v>158</v>
      </c>
      <c r="B257" s="20">
        <v>40884</v>
      </c>
      <c r="C257" s="94" t="s">
        <v>35</v>
      </c>
      <c r="D257" s="61" t="s">
        <v>290</v>
      </c>
      <c r="E257" s="34" t="s">
        <v>34</v>
      </c>
      <c r="F257" s="57">
        <v>743</v>
      </c>
      <c r="G257" s="46">
        <v>83.36</v>
      </c>
      <c r="H257" s="53">
        <v>61936.480000000003</v>
      </c>
      <c r="I257" s="28"/>
    </row>
    <row r="258" spans="1:9" ht="15.75" thickBot="1" x14ac:dyDescent="0.3">
      <c r="A258" s="35"/>
      <c r="B258" s="36"/>
      <c r="C258" s="36"/>
      <c r="D258" s="37"/>
      <c r="E258" s="38"/>
      <c r="F258" s="39"/>
      <c r="G258" s="40" t="s">
        <v>55</v>
      </c>
      <c r="H258" s="41">
        <v>83852.680000000008</v>
      </c>
      <c r="I258" s="28"/>
    </row>
    <row r="259" spans="1:9" ht="15.75" thickBot="1" x14ac:dyDescent="0.3">
      <c r="A259" s="21" t="s">
        <v>105</v>
      </c>
      <c r="B259" s="22"/>
      <c r="C259" s="22"/>
      <c r="D259" s="114" t="s">
        <v>39</v>
      </c>
      <c r="E259" s="30"/>
      <c r="F259" s="30"/>
      <c r="G259" s="31"/>
      <c r="H259" s="32"/>
      <c r="I259" s="28"/>
    </row>
    <row r="260" spans="1:9" x14ac:dyDescent="0.25">
      <c r="A260" s="75" t="s">
        <v>159</v>
      </c>
      <c r="B260" s="54">
        <v>40358</v>
      </c>
      <c r="C260" s="94" t="s">
        <v>35</v>
      </c>
      <c r="D260" s="55" t="s">
        <v>291</v>
      </c>
      <c r="E260" s="34" t="s">
        <v>40</v>
      </c>
      <c r="F260" s="57">
        <v>1.51</v>
      </c>
      <c r="G260" s="46">
        <v>563.87</v>
      </c>
      <c r="H260" s="53">
        <v>851.44</v>
      </c>
      <c r="I260" s="28"/>
    </row>
    <row r="261" spans="1:9" x14ac:dyDescent="0.25">
      <c r="A261" s="75" t="s">
        <v>160</v>
      </c>
      <c r="B261" s="54">
        <v>40376</v>
      </c>
      <c r="C261" s="94" t="s">
        <v>35</v>
      </c>
      <c r="D261" s="55" t="s">
        <v>292</v>
      </c>
      <c r="E261" s="56" t="s">
        <v>41</v>
      </c>
      <c r="F261" s="57">
        <v>130.56</v>
      </c>
      <c r="G261" s="46">
        <v>9.6300000000000008</v>
      </c>
      <c r="H261" s="53">
        <v>1257.29</v>
      </c>
      <c r="I261" s="28"/>
    </row>
    <row r="262" spans="1:9" ht="15.75" thickBot="1" x14ac:dyDescent="0.3">
      <c r="A262" s="35"/>
      <c r="B262" s="36"/>
      <c r="C262" s="36"/>
      <c r="D262" s="37"/>
      <c r="E262" s="38"/>
      <c r="F262" s="39"/>
      <c r="G262" s="40" t="s">
        <v>55</v>
      </c>
      <c r="H262" s="41">
        <v>2108.73</v>
      </c>
      <c r="I262" s="28"/>
    </row>
    <row r="263" spans="1:9" ht="15.75" thickBot="1" x14ac:dyDescent="0.3">
      <c r="A263" s="115" t="s">
        <v>106</v>
      </c>
      <c r="B263" s="97"/>
      <c r="C263" s="97"/>
      <c r="D263" s="114" t="s">
        <v>42</v>
      </c>
      <c r="E263" s="31"/>
      <c r="F263" s="116"/>
      <c r="G263" s="63"/>
      <c r="H263" s="117"/>
      <c r="I263" s="28"/>
    </row>
    <row r="264" spans="1:9" x14ac:dyDescent="0.25">
      <c r="A264" s="75" t="s">
        <v>161</v>
      </c>
      <c r="B264" s="65">
        <v>40936</v>
      </c>
      <c r="C264" s="95" t="s">
        <v>35</v>
      </c>
      <c r="D264" s="67" t="s">
        <v>46</v>
      </c>
      <c r="E264" s="76" t="s">
        <v>34</v>
      </c>
      <c r="F264" s="66">
        <v>1.62</v>
      </c>
      <c r="G264" s="46">
        <v>548.24</v>
      </c>
      <c r="H264" s="47">
        <v>888.15</v>
      </c>
      <c r="I264" s="28"/>
    </row>
    <row r="265" spans="1:9" ht="15.75" thickBot="1" x14ac:dyDescent="0.3">
      <c r="A265" s="24"/>
      <c r="B265" s="25"/>
      <c r="C265" s="96"/>
      <c r="D265" s="26"/>
      <c r="E265" s="72"/>
      <c r="F265" s="73"/>
      <c r="G265" s="27" t="s">
        <v>55</v>
      </c>
      <c r="H265" s="74">
        <v>888.15</v>
      </c>
      <c r="I265" s="28"/>
    </row>
    <row r="266" spans="1:9" ht="15.75" thickBot="1" x14ac:dyDescent="0.3">
      <c r="A266" s="21" t="s">
        <v>107</v>
      </c>
      <c r="B266" s="22"/>
      <c r="C266" s="97"/>
      <c r="D266" s="23" t="s">
        <v>5</v>
      </c>
      <c r="E266" s="77"/>
      <c r="F266" s="62"/>
      <c r="G266" s="63"/>
      <c r="H266" s="64"/>
      <c r="I266" s="28"/>
    </row>
    <row r="267" spans="1:9" ht="30" x14ac:dyDescent="0.25">
      <c r="A267" s="75" t="s">
        <v>162</v>
      </c>
      <c r="B267" s="68">
        <v>42756</v>
      </c>
      <c r="C267" s="94" t="s">
        <v>35</v>
      </c>
      <c r="D267" s="61" t="s">
        <v>47</v>
      </c>
      <c r="E267" s="78" t="s">
        <v>4</v>
      </c>
      <c r="F267" s="70">
        <v>24</v>
      </c>
      <c r="G267" s="46">
        <v>143.88999999999999</v>
      </c>
      <c r="H267" s="71">
        <v>3453.36</v>
      </c>
      <c r="I267" s="28"/>
    </row>
    <row r="268" spans="1:9" ht="30" x14ac:dyDescent="0.25">
      <c r="A268" s="75" t="s">
        <v>163</v>
      </c>
      <c r="B268" s="68">
        <v>42763</v>
      </c>
      <c r="C268" s="94" t="s">
        <v>35</v>
      </c>
      <c r="D268" s="61" t="s">
        <v>48</v>
      </c>
      <c r="E268" s="69" t="s">
        <v>4</v>
      </c>
      <c r="F268" s="70">
        <v>155</v>
      </c>
      <c r="G268" s="46">
        <v>298.17</v>
      </c>
      <c r="H268" s="71">
        <v>46216.35</v>
      </c>
      <c r="I268" s="28"/>
    </row>
    <row r="269" spans="1:9" x14ac:dyDescent="0.25">
      <c r="A269" s="75" t="s">
        <v>279</v>
      </c>
      <c r="B269" s="68">
        <v>41175</v>
      </c>
      <c r="C269" s="94" t="s">
        <v>35</v>
      </c>
      <c r="D269" s="61" t="s">
        <v>49</v>
      </c>
      <c r="E269" s="78" t="s">
        <v>4</v>
      </c>
      <c r="F269" s="70">
        <v>155</v>
      </c>
      <c r="G269" s="46">
        <v>24.47</v>
      </c>
      <c r="H269" s="71">
        <v>3792.85</v>
      </c>
      <c r="I269" s="28"/>
    </row>
    <row r="270" spans="1:9" x14ac:dyDescent="0.25">
      <c r="A270" s="75" t="s">
        <v>280</v>
      </c>
      <c r="B270" s="68">
        <v>41168</v>
      </c>
      <c r="C270" s="94" t="s">
        <v>35</v>
      </c>
      <c r="D270" s="61" t="s">
        <v>50</v>
      </c>
      <c r="E270" s="69" t="s">
        <v>33</v>
      </c>
      <c r="F270" s="70">
        <v>6</v>
      </c>
      <c r="G270" s="46">
        <v>2975.58</v>
      </c>
      <c r="H270" s="71">
        <v>17853.48</v>
      </c>
      <c r="I270" s="28"/>
    </row>
    <row r="271" spans="1:9" x14ac:dyDescent="0.25">
      <c r="A271" s="75" t="s">
        <v>281</v>
      </c>
      <c r="B271" s="54">
        <v>41241</v>
      </c>
      <c r="C271" s="94" t="s">
        <v>35</v>
      </c>
      <c r="D271" s="55" t="s">
        <v>28</v>
      </c>
      <c r="E271" s="69" t="s">
        <v>33</v>
      </c>
      <c r="F271" s="70">
        <v>12</v>
      </c>
      <c r="G271" s="46">
        <v>1379.69</v>
      </c>
      <c r="H271" s="53">
        <v>16556.28</v>
      </c>
      <c r="I271" s="28"/>
    </row>
    <row r="272" spans="1:9" x14ac:dyDescent="0.25">
      <c r="A272" s="75" t="s">
        <v>282</v>
      </c>
      <c r="B272" s="48">
        <v>41180</v>
      </c>
      <c r="C272" s="94" t="s">
        <v>35</v>
      </c>
      <c r="D272" s="79" t="s">
        <v>52</v>
      </c>
      <c r="E272" s="80" t="s">
        <v>4</v>
      </c>
      <c r="F272" s="51">
        <v>396.5</v>
      </c>
      <c r="G272" s="46">
        <v>75.87</v>
      </c>
      <c r="H272" s="53">
        <v>30082.46</v>
      </c>
      <c r="I272" s="28"/>
    </row>
    <row r="273" spans="1:9" ht="15.75" thickBot="1" x14ac:dyDescent="0.3">
      <c r="A273" s="35"/>
      <c r="B273" s="36"/>
      <c r="C273" s="36"/>
      <c r="D273" s="37"/>
      <c r="E273" s="38"/>
      <c r="F273" s="39"/>
      <c r="G273" s="40" t="s">
        <v>55</v>
      </c>
      <c r="H273" s="41">
        <v>117954.78</v>
      </c>
      <c r="I273" s="28"/>
    </row>
    <row r="274" spans="1:9" ht="16.5" thickBot="1" x14ac:dyDescent="0.3">
      <c r="A274" s="161" t="s">
        <v>93</v>
      </c>
      <c r="B274" s="162"/>
      <c r="C274" s="162"/>
      <c r="D274" s="162"/>
      <c r="E274" s="162"/>
      <c r="F274" s="162"/>
      <c r="G274" s="163"/>
      <c r="H274" s="81">
        <v>204804.34</v>
      </c>
      <c r="I274" s="28"/>
    </row>
    <row r="275" spans="1:9" ht="16.5" thickBot="1" x14ac:dyDescent="0.3">
      <c r="A275" s="136"/>
      <c r="B275" s="137"/>
      <c r="C275" s="137"/>
      <c r="D275" s="137"/>
      <c r="E275" s="137"/>
      <c r="F275" s="137"/>
      <c r="G275" s="137"/>
      <c r="H275" s="125"/>
    </row>
    <row r="276" spans="1:9" ht="16.5" thickBot="1" x14ac:dyDescent="0.3">
      <c r="A276" s="191" t="s">
        <v>83</v>
      </c>
      <c r="B276" s="192"/>
      <c r="C276" s="192"/>
      <c r="D276" s="192"/>
      <c r="E276" s="192"/>
      <c r="F276" s="192"/>
      <c r="G276" s="193"/>
      <c r="H276" s="133">
        <v>1668235.27</v>
      </c>
    </row>
    <row r="277" spans="1:9" x14ac:dyDescent="0.25">
      <c r="A277" s="194"/>
      <c r="B277" s="195"/>
      <c r="C277" s="195"/>
      <c r="D277" s="195"/>
      <c r="E277" s="195"/>
      <c r="F277" s="195"/>
      <c r="G277" s="195"/>
      <c r="H277" s="196"/>
    </row>
    <row r="278" spans="1:9" x14ac:dyDescent="0.25">
      <c r="A278" s="199" t="s">
        <v>284</v>
      </c>
      <c r="B278" s="201">
        <v>43684</v>
      </c>
      <c r="C278" s="202"/>
      <c r="D278" s="197" t="s">
        <v>14</v>
      </c>
      <c r="E278" s="197" t="s">
        <v>13</v>
      </c>
      <c r="F278" s="197"/>
      <c r="G278" s="197"/>
      <c r="H278" s="198"/>
    </row>
    <row r="279" spans="1:9" x14ac:dyDescent="0.25">
      <c r="A279" s="200"/>
      <c r="B279" s="203"/>
      <c r="C279" s="204"/>
      <c r="D279" s="197"/>
      <c r="E279" s="197"/>
      <c r="F279" s="197"/>
      <c r="G279" s="197"/>
      <c r="H279" s="198"/>
    </row>
    <row r="280" spans="1:9" x14ac:dyDescent="0.25">
      <c r="A280" s="154"/>
      <c r="B280" s="155"/>
      <c r="C280" s="156"/>
      <c r="D280" s="197"/>
      <c r="E280" s="197"/>
      <c r="F280" s="197"/>
      <c r="G280" s="197"/>
      <c r="H280" s="198"/>
    </row>
    <row r="281" spans="1:9" x14ac:dyDescent="0.25">
      <c r="A281" s="83"/>
      <c r="B281" s="84"/>
      <c r="C281" s="152"/>
      <c r="D281" s="134" t="s">
        <v>25</v>
      </c>
      <c r="E281" s="197" t="s">
        <v>43</v>
      </c>
      <c r="F281" s="197"/>
      <c r="G281" s="197"/>
      <c r="H281" s="198"/>
    </row>
    <row r="282" spans="1:9" ht="15.75" thickBot="1" x14ac:dyDescent="0.3">
      <c r="A282" s="85"/>
      <c r="B282" s="86"/>
      <c r="C282" s="153"/>
      <c r="D282" s="135" t="s">
        <v>26</v>
      </c>
      <c r="E282" s="188" t="s">
        <v>82</v>
      </c>
      <c r="F282" s="189"/>
      <c r="G282" s="189"/>
      <c r="H282" s="190"/>
    </row>
  </sheetData>
  <mergeCells count="27">
    <mergeCell ref="A46:G46"/>
    <mergeCell ref="A78:G78"/>
    <mergeCell ref="A274:G274"/>
    <mergeCell ref="A220:G220"/>
    <mergeCell ref="A251:G251"/>
    <mergeCell ref="A101:G101"/>
    <mergeCell ref="A102:H102"/>
    <mergeCell ref="A133:G133"/>
    <mergeCell ref="A161:G161"/>
    <mergeCell ref="A193:G193"/>
    <mergeCell ref="E282:H282"/>
    <mergeCell ref="A276:G276"/>
    <mergeCell ref="A277:H277"/>
    <mergeCell ref="D278:D280"/>
    <mergeCell ref="E278:H280"/>
    <mergeCell ref="E281:H281"/>
    <mergeCell ref="A278:A279"/>
    <mergeCell ref="B278:C279"/>
    <mergeCell ref="A14:G14"/>
    <mergeCell ref="E2:H3"/>
    <mergeCell ref="E4:H4"/>
    <mergeCell ref="E5:H5"/>
    <mergeCell ref="E6:G6"/>
    <mergeCell ref="A1:C6"/>
    <mergeCell ref="D1:H1"/>
    <mergeCell ref="D3:D4"/>
    <mergeCell ref="D5:D6"/>
  </mergeCells>
  <printOptions horizontalCentered="1"/>
  <pageMargins left="0.31496062992125984" right="0.31496062992125984" top="0.39370078740157483" bottom="0.39370078740157483" header="0.31496062992125984" footer="0.31496062992125984"/>
  <pageSetup paperSize="9" scale="55" orientation="portrait" horizontalDpi="4294967293" verticalDpi="0" r:id="rId1"/>
  <colBreaks count="1" manualBreakCount="1">
    <brk id="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52"/>
  <sheetViews>
    <sheetView zoomScaleNormal="100" workbookViewId="0">
      <selection activeCell="Q51" sqref="Q51"/>
    </sheetView>
  </sheetViews>
  <sheetFormatPr defaultColWidth="9.140625" defaultRowHeight="12.75" x14ac:dyDescent="0.2"/>
  <cols>
    <col min="1" max="1" width="4.85546875" style="1" bestFit="1" customWidth="1"/>
    <col min="2" max="2" width="29.7109375" style="1" customWidth="1"/>
    <col min="3" max="6" width="8.85546875" style="1" customWidth="1"/>
    <col min="7" max="12" width="10" style="1" bestFit="1" customWidth="1"/>
    <col min="13" max="13" width="9.140625" style="1"/>
    <col min="14" max="14" width="9.7109375" style="1" bestFit="1" customWidth="1"/>
    <col min="15" max="16384" width="9.140625" style="1"/>
  </cols>
  <sheetData>
    <row r="1" spans="1:19" ht="19.5" customHeight="1" thickBot="1" x14ac:dyDescent="0.25">
      <c r="A1" s="239" t="s">
        <v>23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1"/>
    </row>
    <row r="2" spans="1:19" ht="13.5" customHeight="1" x14ac:dyDescent="0.2">
      <c r="A2" s="242"/>
      <c r="B2" s="243"/>
      <c r="C2" s="248" t="s">
        <v>84</v>
      </c>
      <c r="D2" s="249"/>
      <c r="E2" s="249"/>
      <c r="F2" s="249"/>
      <c r="G2" s="249"/>
      <c r="H2" s="249"/>
      <c r="I2" s="249"/>
      <c r="J2" s="249"/>
      <c r="K2" s="249"/>
      <c r="L2" s="252" t="s">
        <v>297</v>
      </c>
      <c r="M2" s="253"/>
      <c r="N2" s="147" t="s">
        <v>22</v>
      </c>
    </row>
    <row r="3" spans="1:19" ht="13.5" thickBot="1" x14ac:dyDescent="0.25">
      <c r="A3" s="244"/>
      <c r="B3" s="245"/>
      <c r="C3" s="250"/>
      <c r="D3" s="251"/>
      <c r="E3" s="251"/>
      <c r="F3" s="251"/>
      <c r="G3" s="251"/>
      <c r="H3" s="251"/>
      <c r="I3" s="251"/>
      <c r="J3" s="251"/>
      <c r="K3" s="251"/>
      <c r="L3" s="254"/>
      <c r="M3" s="255"/>
      <c r="N3" s="98">
        <v>0.22</v>
      </c>
    </row>
    <row r="4" spans="1:19" x14ac:dyDescent="0.2">
      <c r="A4" s="244"/>
      <c r="B4" s="245"/>
      <c r="C4" s="258" t="s">
        <v>24</v>
      </c>
      <c r="D4" s="259"/>
      <c r="E4" s="259"/>
      <c r="F4" s="259"/>
      <c r="G4" s="259"/>
      <c r="H4" s="259"/>
      <c r="I4" s="259"/>
      <c r="J4" s="259"/>
      <c r="K4" s="259"/>
      <c r="L4" s="254"/>
      <c r="M4" s="255"/>
      <c r="N4" s="99"/>
    </row>
    <row r="5" spans="1:19" ht="13.5" thickBot="1" x14ac:dyDescent="0.25">
      <c r="A5" s="246"/>
      <c r="B5" s="247"/>
      <c r="C5" s="260"/>
      <c r="D5" s="261"/>
      <c r="E5" s="261"/>
      <c r="F5" s="261"/>
      <c r="G5" s="261"/>
      <c r="H5" s="261"/>
      <c r="I5" s="261"/>
      <c r="J5" s="261"/>
      <c r="K5" s="261"/>
      <c r="L5" s="256"/>
      <c r="M5" s="257"/>
      <c r="N5" s="19"/>
    </row>
    <row r="6" spans="1:19" ht="13.5" thickBot="1" x14ac:dyDescent="0.25">
      <c r="A6" s="18"/>
      <c r="B6" s="17"/>
      <c r="C6" s="16"/>
      <c r="D6" s="16"/>
      <c r="E6" s="16"/>
      <c r="F6" s="16"/>
      <c r="G6" s="16"/>
      <c r="H6" s="16"/>
      <c r="I6" s="16"/>
      <c r="J6" s="16"/>
      <c r="K6" s="16"/>
      <c r="L6" s="16"/>
      <c r="M6" s="15"/>
      <c r="N6" s="14"/>
    </row>
    <row r="7" spans="1:19" ht="13.5" thickBot="1" x14ac:dyDescent="0.25">
      <c r="A7" s="266" t="s">
        <v>0</v>
      </c>
      <c r="B7" s="268" t="s">
        <v>21</v>
      </c>
      <c r="C7" s="270" t="s">
        <v>20</v>
      </c>
      <c r="D7" s="270"/>
      <c r="E7" s="270"/>
      <c r="F7" s="270"/>
      <c r="G7" s="270"/>
      <c r="H7" s="270"/>
      <c r="I7" s="270"/>
      <c r="J7" s="270"/>
      <c r="K7" s="270"/>
      <c r="L7" s="270"/>
      <c r="M7" s="235" t="s">
        <v>19</v>
      </c>
      <c r="N7" s="236"/>
    </row>
    <row r="8" spans="1:19" ht="13.5" thickBot="1" x14ac:dyDescent="0.25">
      <c r="A8" s="267"/>
      <c r="B8" s="269"/>
      <c r="C8" s="148">
        <v>30</v>
      </c>
      <c r="D8" s="13">
        <v>60</v>
      </c>
      <c r="E8" s="13">
        <v>90</v>
      </c>
      <c r="F8" s="13">
        <v>120</v>
      </c>
      <c r="G8" s="13">
        <v>150</v>
      </c>
      <c r="H8" s="13">
        <v>180</v>
      </c>
      <c r="I8" s="13">
        <v>210</v>
      </c>
      <c r="J8" s="13">
        <v>240</v>
      </c>
      <c r="K8" s="13">
        <v>270</v>
      </c>
      <c r="L8" s="13" t="s">
        <v>32</v>
      </c>
      <c r="M8" s="12" t="s">
        <v>18</v>
      </c>
      <c r="N8" s="11" t="s">
        <v>12</v>
      </c>
    </row>
    <row r="9" spans="1:19" ht="13.5" thickBot="1" x14ac:dyDescent="0.25">
      <c r="A9" s="237"/>
      <c r="B9" s="238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9"/>
    </row>
    <row r="10" spans="1:19" x14ac:dyDescent="0.2">
      <c r="A10" s="225" t="s">
        <v>32</v>
      </c>
      <c r="B10" s="232" t="s">
        <v>108</v>
      </c>
      <c r="C10" s="8">
        <f t="shared" ref="C10:K10" si="0">C12*$M10</f>
        <v>0</v>
      </c>
      <c r="D10" s="8">
        <f t="shared" si="0"/>
        <v>0</v>
      </c>
      <c r="E10" s="8">
        <f t="shared" si="0"/>
        <v>0</v>
      </c>
      <c r="F10" s="8">
        <f t="shared" si="0"/>
        <v>0</v>
      </c>
      <c r="G10" s="8">
        <f t="shared" si="0"/>
        <v>0</v>
      </c>
      <c r="H10" s="8">
        <f t="shared" si="0"/>
        <v>0</v>
      </c>
      <c r="I10" s="8">
        <f t="shared" si="0"/>
        <v>0</v>
      </c>
      <c r="J10" s="8">
        <f t="shared" si="0"/>
        <v>0</v>
      </c>
      <c r="K10" s="8">
        <f t="shared" si="0"/>
        <v>0</v>
      </c>
      <c r="L10" s="8"/>
      <c r="M10" s="229">
        <f>'[1]PLANILHA ORÇAMENTÁRIA'!H8</f>
        <v>0</v>
      </c>
      <c r="N10" s="215">
        <f>M10/$M$43</f>
        <v>0</v>
      </c>
      <c r="P10" s="5"/>
    </row>
    <row r="11" spans="1:19" x14ac:dyDescent="0.2">
      <c r="A11" s="226"/>
      <c r="B11" s="233"/>
      <c r="C11" s="7"/>
      <c r="D11" s="7"/>
      <c r="E11" s="7"/>
      <c r="F11" s="7"/>
      <c r="G11" s="7"/>
      <c r="H11" s="7"/>
      <c r="I11" s="7"/>
      <c r="J11" s="7"/>
      <c r="K11" s="7"/>
      <c r="L11" s="7"/>
      <c r="M11" s="230"/>
      <c r="N11" s="216"/>
      <c r="P11" s="5"/>
    </row>
    <row r="12" spans="1:19" ht="13.5" thickBot="1" x14ac:dyDescent="0.25">
      <c r="A12" s="227"/>
      <c r="B12" s="234"/>
      <c r="C12" s="6">
        <v>0.3</v>
      </c>
      <c r="D12" s="6">
        <v>0.3</v>
      </c>
      <c r="E12" s="6">
        <v>0.4</v>
      </c>
      <c r="F12" s="6"/>
      <c r="G12" s="6"/>
      <c r="H12" s="6"/>
      <c r="I12" s="6"/>
      <c r="J12" s="6"/>
      <c r="K12" s="6"/>
      <c r="L12" s="6"/>
      <c r="M12" s="231"/>
      <c r="N12" s="217"/>
      <c r="P12" s="5">
        <f>SUM(C12:L12)</f>
        <v>1</v>
      </c>
    </row>
    <row r="13" spans="1:19" ht="13.5" customHeight="1" x14ac:dyDescent="0.25">
      <c r="A13" s="225" t="s">
        <v>17</v>
      </c>
      <c r="B13" s="232" t="s">
        <v>36</v>
      </c>
      <c r="C13" s="8"/>
      <c r="D13" s="8"/>
      <c r="E13" s="8"/>
      <c r="F13" s="8">
        <f>F15*$M13</f>
        <v>19011.61</v>
      </c>
      <c r="G13" s="8">
        <f>G15*$M13</f>
        <v>0</v>
      </c>
      <c r="H13" s="8">
        <f>H15*$M13</f>
        <v>0</v>
      </c>
      <c r="I13" s="8">
        <f t="shared" ref="I13:K13" si="1">I15*$M13</f>
        <v>0</v>
      </c>
      <c r="J13" s="8">
        <f t="shared" si="1"/>
        <v>0</v>
      </c>
      <c r="K13" s="8">
        <f t="shared" si="1"/>
        <v>0</v>
      </c>
      <c r="L13" s="8"/>
      <c r="M13" s="229">
        <f>'PLANILHA ORÇAMENTÁRIA'!H14</f>
        <v>19011.61</v>
      </c>
      <c r="N13" s="215">
        <f>M13/$M$43</f>
        <v>1.1396240291694589E-2</v>
      </c>
      <c r="P13" s="5"/>
      <c r="R13" s="90"/>
      <c r="S13" s="91"/>
    </row>
    <row r="14" spans="1:19" ht="13.5" customHeight="1" x14ac:dyDescent="0.25">
      <c r="A14" s="226"/>
      <c r="B14" s="233"/>
      <c r="C14" s="7"/>
      <c r="D14" s="7"/>
      <c r="E14" s="7"/>
      <c r="F14" s="7"/>
      <c r="G14" s="7"/>
      <c r="H14" s="7"/>
      <c r="I14" s="7"/>
      <c r="J14" s="7"/>
      <c r="K14" s="7"/>
      <c r="L14" s="7"/>
      <c r="M14" s="230"/>
      <c r="N14" s="216"/>
      <c r="P14" s="5"/>
      <c r="R14" s="90"/>
      <c r="S14" s="91"/>
    </row>
    <row r="15" spans="1:19" ht="13.5" customHeight="1" thickBot="1" x14ac:dyDescent="0.3">
      <c r="A15" s="227"/>
      <c r="B15" s="234"/>
      <c r="C15" s="6"/>
      <c r="D15" s="6"/>
      <c r="E15" s="6"/>
      <c r="F15" s="6">
        <v>1</v>
      </c>
      <c r="G15" s="6"/>
      <c r="H15" s="6"/>
      <c r="I15" s="6"/>
      <c r="J15" s="6"/>
      <c r="K15" s="6"/>
      <c r="L15" s="6"/>
      <c r="M15" s="231"/>
      <c r="N15" s="217"/>
      <c r="P15" s="5">
        <f>SUM(C15:L15)</f>
        <v>1</v>
      </c>
      <c r="R15" s="90"/>
      <c r="S15" s="91"/>
    </row>
    <row r="16" spans="1:19" x14ac:dyDescent="0.2">
      <c r="A16" s="225" t="s">
        <v>16</v>
      </c>
      <c r="B16" s="228" t="s">
        <v>85</v>
      </c>
      <c r="C16" s="8"/>
      <c r="D16" s="8"/>
      <c r="E16" s="8"/>
      <c r="F16" s="8">
        <f>F18*$M16</f>
        <v>151453.05600000001</v>
      </c>
      <c r="G16" s="8">
        <f>G18*$M16</f>
        <v>151453.05600000001</v>
      </c>
      <c r="H16" s="8">
        <f>H18*$M16</f>
        <v>201937.40800000002</v>
      </c>
      <c r="I16" s="8">
        <f t="shared" ref="I16:K16" si="2">I18*$M16</f>
        <v>0</v>
      </c>
      <c r="J16" s="8">
        <f t="shared" si="2"/>
        <v>0</v>
      </c>
      <c r="K16" s="8">
        <f t="shared" si="2"/>
        <v>0</v>
      </c>
      <c r="L16" s="8"/>
      <c r="M16" s="212">
        <f>'PLANILHA ORÇAMENTÁRIA'!H46</f>
        <v>504843.52000000002</v>
      </c>
      <c r="N16" s="215">
        <f>M16/$M$43</f>
        <v>0.30262129633549828</v>
      </c>
      <c r="P16" s="5"/>
    </row>
    <row r="17" spans="1:16" x14ac:dyDescent="0.2">
      <c r="A17" s="226"/>
      <c r="B17" s="228"/>
      <c r="C17" s="7"/>
      <c r="D17" s="7"/>
      <c r="E17" s="7"/>
      <c r="F17" s="7"/>
      <c r="G17" s="7"/>
      <c r="H17" s="7"/>
      <c r="I17" s="7"/>
      <c r="J17" s="7"/>
      <c r="K17" s="7"/>
      <c r="L17" s="7"/>
      <c r="M17" s="213"/>
      <c r="N17" s="216"/>
      <c r="P17" s="5"/>
    </row>
    <row r="18" spans="1:16" ht="13.5" thickBot="1" x14ac:dyDescent="0.25">
      <c r="A18" s="227"/>
      <c r="B18" s="228"/>
      <c r="C18" s="6"/>
      <c r="D18" s="6"/>
      <c r="E18" s="6"/>
      <c r="F18" s="6">
        <v>0.3</v>
      </c>
      <c r="G18" s="6">
        <v>0.3</v>
      </c>
      <c r="H18" s="6">
        <v>0.4</v>
      </c>
      <c r="I18" s="6"/>
      <c r="J18" s="6"/>
      <c r="K18" s="6"/>
      <c r="L18" s="6"/>
      <c r="M18" s="214"/>
      <c r="N18" s="217"/>
      <c r="P18" s="5">
        <f t="shared" ref="P18" si="3">SUM(C18:L18)</f>
        <v>1</v>
      </c>
    </row>
    <row r="19" spans="1:16" x14ac:dyDescent="0.2">
      <c r="A19" s="225" t="s">
        <v>15</v>
      </c>
      <c r="B19" s="228" t="s">
        <v>109</v>
      </c>
      <c r="C19" s="8"/>
      <c r="D19" s="8"/>
      <c r="E19" s="8"/>
      <c r="F19" s="8">
        <f>F21*$M19</f>
        <v>0</v>
      </c>
      <c r="G19" s="8">
        <f>G21*$M19</f>
        <v>206586.948</v>
      </c>
      <c r="H19" s="8">
        <f>H21*$M19</f>
        <v>309880.42199999996</v>
      </c>
      <c r="I19" s="8">
        <f t="shared" ref="I19:K19" si="4">I21*$M19</f>
        <v>0</v>
      </c>
      <c r="J19" s="8">
        <f t="shared" si="4"/>
        <v>0</v>
      </c>
      <c r="K19" s="8">
        <f t="shared" si="4"/>
        <v>0</v>
      </c>
      <c r="L19" s="8"/>
      <c r="M19" s="212">
        <f>'PLANILHA ORÇAMENTÁRIA'!H78</f>
        <v>516467.37</v>
      </c>
      <c r="N19" s="215">
        <f>M19/$M$43</f>
        <v>0.30958904855188679</v>
      </c>
      <c r="P19" s="5"/>
    </row>
    <row r="20" spans="1:16" x14ac:dyDescent="0.2">
      <c r="A20" s="226"/>
      <c r="B20" s="228"/>
      <c r="C20" s="7"/>
      <c r="D20" s="7"/>
      <c r="E20" s="7"/>
      <c r="F20" s="7"/>
      <c r="G20" s="7"/>
      <c r="H20" s="7"/>
      <c r="I20" s="7"/>
      <c r="J20" s="7"/>
      <c r="K20" s="7"/>
      <c r="L20" s="7"/>
      <c r="M20" s="213"/>
      <c r="N20" s="216"/>
      <c r="P20" s="5"/>
    </row>
    <row r="21" spans="1:16" ht="13.5" thickBot="1" x14ac:dyDescent="0.25">
      <c r="A21" s="227"/>
      <c r="B21" s="228"/>
      <c r="C21" s="6"/>
      <c r="D21" s="6"/>
      <c r="E21" s="6"/>
      <c r="F21" s="6"/>
      <c r="G21" s="6">
        <v>0.4</v>
      </c>
      <c r="H21" s="6">
        <v>0.6</v>
      </c>
      <c r="I21" s="6"/>
      <c r="J21" s="6"/>
      <c r="K21" s="6"/>
      <c r="L21" s="6"/>
      <c r="M21" s="214"/>
      <c r="N21" s="217"/>
      <c r="P21" s="5">
        <f t="shared" ref="P21" si="5">SUM(C21:L21)</f>
        <v>1</v>
      </c>
    </row>
    <row r="22" spans="1:16" x14ac:dyDescent="0.2">
      <c r="A22" s="225" t="s">
        <v>65</v>
      </c>
      <c r="B22" s="228" t="s">
        <v>74</v>
      </c>
      <c r="C22" s="8"/>
      <c r="D22" s="8"/>
      <c r="E22" s="8"/>
      <c r="F22" s="8">
        <f>F24*$M22</f>
        <v>0</v>
      </c>
      <c r="G22" s="8">
        <f>G24*$M22</f>
        <v>0</v>
      </c>
      <c r="H22" s="8">
        <f>H24*$M22</f>
        <v>0</v>
      </c>
      <c r="I22" s="8">
        <f t="shared" ref="I22:K22" si="6">I24*$M22</f>
        <v>29544.940000000002</v>
      </c>
      <c r="J22" s="8">
        <f t="shared" si="6"/>
        <v>0</v>
      </c>
      <c r="K22" s="8">
        <f t="shared" si="6"/>
        <v>0</v>
      </c>
      <c r="L22" s="8"/>
      <c r="M22" s="212">
        <f>'PLANILHA ORÇAMENTÁRIA'!H101</f>
        <v>29544.940000000002</v>
      </c>
      <c r="N22" s="215">
        <f>M22/$M$43</f>
        <v>1.7710295742638268E-2</v>
      </c>
      <c r="P22" s="5"/>
    </row>
    <row r="23" spans="1:16" x14ac:dyDescent="0.2">
      <c r="A23" s="226"/>
      <c r="B23" s="228"/>
      <c r="C23" s="7"/>
      <c r="D23" s="7"/>
      <c r="E23" s="7"/>
      <c r="F23" s="7"/>
      <c r="G23" s="7"/>
      <c r="H23" s="7"/>
      <c r="I23" s="7"/>
      <c r="J23" s="7"/>
      <c r="K23" s="7"/>
      <c r="L23" s="7"/>
      <c r="M23" s="213"/>
      <c r="N23" s="216"/>
      <c r="P23" s="5"/>
    </row>
    <row r="24" spans="1:16" ht="13.5" thickBot="1" x14ac:dyDescent="0.25">
      <c r="A24" s="227"/>
      <c r="B24" s="228"/>
      <c r="C24" s="6"/>
      <c r="D24" s="6"/>
      <c r="E24" s="6"/>
      <c r="F24" s="6"/>
      <c r="G24" s="6"/>
      <c r="H24" s="6"/>
      <c r="I24" s="6">
        <v>1</v>
      </c>
      <c r="J24" s="6"/>
      <c r="K24" s="6"/>
      <c r="L24" s="6"/>
      <c r="M24" s="214"/>
      <c r="N24" s="217"/>
      <c r="P24" s="5">
        <f t="shared" ref="P24" si="7">SUM(C24:L24)</f>
        <v>1</v>
      </c>
    </row>
    <row r="25" spans="1:16" x14ac:dyDescent="0.2">
      <c r="A25" s="225" t="s">
        <v>66</v>
      </c>
      <c r="B25" s="228" t="s">
        <v>76</v>
      </c>
      <c r="C25" s="8"/>
      <c r="D25" s="8"/>
      <c r="E25" s="8"/>
      <c r="F25" s="8">
        <f>F27*$M25</f>
        <v>0</v>
      </c>
      <c r="G25" s="8">
        <f>G27*$M25</f>
        <v>0</v>
      </c>
      <c r="H25" s="8">
        <f>H27*$M25</f>
        <v>0</v>
      </c>
      <c r="I25" s="8">
        <f t="shared" ref="I25:K25" si="8">I27*$M25</f>
        <v>86157.25</v>
      </c>
      <c r="J25" s="8">
        <f t="shared" si="8"/>
        <v>0</v>
      </c>
      <c r="K25" s="8">
        <f t="shared" si="8"/>
        <v>0</v>
      </c>
      <c r="L25" s="8"/>
      <c r="M25" s="212">
        <f>'PLANILHA ORÇAMENTÁRIA'!H133</f>
        <v>86157.25</v>
      </c>
      <c r="N25" s="215">
        <f>M25/$M$43</f>
        <v>5.1645742989236763E-2</v>
      </c>
      <c r="P25" s="5"/>
    </row>
    <row r="26" spans="1:16" x14ac:dyDescent="0.2">
      <c r="A26" s="226"/>
      <c r="B26" s="228"/>
      <c r="C26" s="7"/>
      <c r="D26" s="7"/>
      <c r="E26" s="7"/>
      <c r="F26" s="7"/>
      <c r="G26" s="7"/>
      <c r="H26" s="7"/>
      <c r="I26" s="7"/>
      <c r="J26" s="7"/>
      <c r="K26" s="7"/>
      <c r="L26" s="7"/>
      <c r="M26" s="213"/>
      <c r="N26" s="216"/>
      <c r="P26" s="5"/>
    </row>
    <row r="27" spans="1:16" ht="13.5" thickBot="1" x14ac:dyDescent="0.25">
      <c r="A27" s="227"/>
      <c r="B27" s="228"/>
      <c r="C27" s="6"/>
      <c r="D27" s="6"/>
      <c r="E27" s="6"/>
      <c r="F27" s="6"/>
      <c r="G27" s="6"/>
      <c r="H27" s="6"/>
      <c r="I27" s="6">
        <v>1</v>
      </c>
      <c r="J27" s="6"/>
      <c r="K27" s="6"/>
      <c r="L27" s="6"/>
      <c r="M27" s="214"/>
      <c r="N27" s="217"/>
      <c r="P27" s="5">
        <f t="shared" ref="P27" si="9">SUM(C27:L27)</f>
        <v>1</v>
      </c>
    </row>
    <row r="28" spans="1:16" x14ac:dyDescent="0.2">
      <c r="A28" s="225" t="s">
        <v>67</v>
      </c>
      <c r="B28" s="228" t="s">
        <v>78</v>
      </c>
      <c r="C28" s="8"/>
      <c r="D28" s="8"/>
      <c r="E28" s="8"/>
      <c r="F28" s="8">
        <f>F30*$M28</f>
        <v>0</v>
      </c>
      <c r="G28" s="8">
        <f>G30*$M28</f>
        <v>0</v>
      </c>
      <c r="H28" s="8">
        <f>H30*$M28</f>
        <v>0</v>
      </c>
      <c r="I28" s="8">
        <f t="shared" ref="I28:K28" si="10">I30*$M28</f>
        <v>100509.65</v>
      </c>
      <c r="J28" s="8">
        <f t="shared" si="10"/>
        <v>0</v>
      </c>
      <c r="K28" s="8">
        <f t="shared" si="10"/>
        <v>0</v>
      </c>
      <c r="L28" s="8"/>
      <c r="M28" s="212">
        <f>'PLANILHA ORÇAMENTÁRIA'!H161</f>
        <v>100509.65</v>
      </c>
      <c r="N28" s="215">
        <f>M28/$M$43</f>
        <v>6.0249085849863368E-2</v>
      </c>
      <c r="P28" s="5"/>
    </row>
    <row r="29" spans="1:16" x14ac:dyDescent="0.2">
      <c r="A29" s="226"/>
      <c r="B29" s="228"/>
      <c r="C29" s="7"/>
      <c r="D29" s="7"/>
      <c r="E29" s="7"/>
      <c r="F29" s="7"/>
      <c r="G29" s="7"/>
      <c r="H29" s="7"/>
      <c r="I29" s="7"/>
      <c r="J29" s="7"/>
      <c r="K29" s="7"/>
      <c r="L29" s="7"/>
      <c r="M29" s="213"/>
      <c r="N29" s="216"/>
      <c r="P29" s="5"/>
    </row>
    <row r="30" spans="1:16" ht="13.5" thickBot="1" x14ac:dyDescent="0.25">
      <c r="A30" s="227"/>
      <c r="B30" s="228"/>
      <c r="C30" s="6"/>
      <c r="D30" s="6"/>
      <c r="E30" s="6"/>
      <c r="F30" s="6"/>
      <c r="G30" s="6"/>
      <c r="H30" s="6"/>
      <c r="I30" s="6">
        <v>1</v>
      </c>
      <c r="J30" s="6"/>
      <c r="K30" s="6"/>
      <c r="L30" s="6"/>
      <c r="M30" s="214"/>
      <c r="N30" s="217"/>
      <c r="P30" s="5">
        <f t="shared" ref="P30" si="11">SUM(C30:L30)</f>
        <v>1</v>
      </c>
    </row>
    <row r="31" spans="1:16" x14ac:dyDescent="0.2">
      <c r="A31" s="225" t="s">
        <v>73</v>
      </c>
      <c r="B31" s="228" t="s">
        <v>80</v>
      </c>
      <c r="C31" s="8"/>
      <c r="D31" s="8"/>
      <c r="E31" s="8"/>
      <c r="F31" s="8">
        <f>F33*$M31</f>
        <v>0</v>
      </c>
      <c r="G31" s="8">
        <f>G33*$M31</f>
        <v>0</v>
      </c>
      <c r="H31" s="8">
        <f>H33*$M31</f>
        <v>55329.53</v>
      </c>
      <c r="I31" s="8">
        <f t="shared" ref="I31:K31" si="12">I33*$M31</f>
        <v>55329.53</v>
      </c>
      <c r="J31" s="8">
        <f t="shared" si="12"/>
        <v>0</v>
      </c>
      <c r="K31" s="8">
        <f t="shared" si="12"/>
        <v>0</v>
      </c>
      <c r="L31" s="8"/>
      <c r="M31" s="212">
        <f>'PLANILHA ORÇAMENTÁRIA'!H193</f>
        <v>110659.06</v>
      </c>
      <c r="N31" s="215">
        <f>M31/$M$43</f>
        <v>6.6333005895505379E-2</v>
      </c>
      <c r="P31" s="5"/>
    </row>
    <row r="32" spans="1:16" x14ac:dyDescent="0.2">
      <c r="A32" s="226"/>
      <c r="B32" s="228"/>
      <c r="C32" s="7"/>
      <c r="D32" s="7"/>
      <c r="E32" s="7"/>
      <c r="F32" s="7"/>
      <c r="G32" s="7"/>
      <c r="H32" s="7"/>
      <c r="I32" s="7"/>
      <c r="J32" s="7"/>
      <c r="K32" s="7"/>
      <c r="L32" s="7"/>
      <c r="M32" s="213"/>
      <c r="N32" s="216"/>
      <c r="P32" s="5"/>
    </row>
    <row r="33" spans="1:16" ht="13.5" thickBot="1" x14ac:dyDescent="0.25">
      <c r="A33" s="227"/>
      <c r="B33" s="228"/>
      <c r="C33" s="6"/>
      <c r="D33" s="6"/>
      <c r="E33" s="6"/>
      <c r="F33" s="6"/>
      <c r="G33" s="6"/>
      <c r="H33" s="6">
        <v>0.5</v>
      </c>
      <c r="I33" s="6">
        <v>0.5</v>
      </c>
      <c r="J33" s="6"/>
      <c r="K33" s="6"/>
      <c r="L33" s="6"/>
      <c r="M33" s="214"/>
      <c r="N33" s="217"/>
      <c r="P33" s="5">
        <f t="shared" ref="P33" si="13">SUM(C33:L33)</f>
        <v>1</v>
      </c>
    </row>
    <row r="34" spans="1:16" x14ac:dyDescent="0.2">
      <c r="A34" s="225" t="s">
        <v>110</v>
      </c>
      <c r="B34" s="228" t="s">
        <v>88</v>
      </c>
      <c r="C34" s="8"/>
      <c r="D34" s="8"/>
      <c r="E34" s="8"/>
      <c r="F34" s="8">
        <f>F36*$M34</f>
        <v>0</v>
      </c>
      <c r="G34" s="8">
        <f>G36*$M34</f>
        <v>0</v>
      </c>
      <c r="H34" s="8">
        <f>H36*$M34</f>
        <v>0</v>
      </c>
      <c r="I34" s="8">
        <f t="shared" ref="I34:K34" si="14">I36*$M34</f>
        <v>0</v>
      </c>
      <c r="J34" s="8">
        <f t="shared" si="14"/>
        <v>41973.68</v>
      </c>
      <c r="K34" s="8">
        <f t="shared" si="14"/>
        <v>0</v>
      </c>
      <c r="L34" s="8"/>
      <c r="M34" s="212">
        <f>'PLANILHA ORÇAMENTÁRIA'!H220</f>
        <v>41973.68</v>
      </c>
      <c r="N34" s="215">
        <f>M34/$M$43</f>
        <v>2.5160527867271382E-2</v>
      </c>
      <c r="P34" s="5"/>
    </row>
    <row r="35" spans="1:16" x14ac:dyDescent="0.2">
      <c r="A35" s="226"/>
      <c r="B35" s="228"/>
      <c r="C35" s="7"/>
      <c r="D35" s="7"/>
      <c r="E35" s="7"/>
      <c r="F35" s="7"/>
      <c r="G35" s="7"/>
      <c r="H35" s="7"/>
      <c r="I35" s="7"/>
      <c r="J35" s="7"/>
      <c r="K35" s="7"/>
      <c r="L35" s="7"/>
      <c r="M35" s="213"/>
      <c r="N35" s="216"/>
      <c r="P35" s="5"/>
    </row>
    <row r="36" spans="1:16" ht="13.5" thickBot="1" x14ac:dyDescent="0.25">
      <c r="A36" s="227"/>
      <c r="B36" s="228"/>
      <c r="C36" s="6"/>
      <c r="D36" s="6"/>
      <c r="E36" s="6"/>
      <c r="F36" s="6"/>
      <c r="G36" s="6"/>
      <c r="H36" s="6"/>
      <c r="I36" s="6"/>
      <c r="J36" s="6">
        <v>1</v>
      </c>
      <c r="K36" s="6"/>
      <c r="L36" s="6"/>
      <c r="M36" s="214"/>
      <c r="N36" s="217"/>
      <c r="P36" s="5">
        <f t="shared" ref="P36" si="15">SUM(C36:L36)</f>
        <v>1</v>
      </c>
    </row>
    <row r="37" spans="1:16" x14ac:dyDescent="0.2">
      <c r="A37" s="225" t="s">
        <v>111</v>
      </c>
      <c r="B37" s="228" t="s">
        <v>90</v>
      </c>
      <c r="C37" s="8"/>
      <c r="D37" s="8"/>
      <c r="E37" s="8"/>
      <c r="F37" s="8">
        <f>F39*$M37</f>
        <v>0</v>
      </c>
      <c r="G37" s="8">
        <f>G39*$M37</f>
        <v>0</v>
      </c>
      <c r="H37" s="8">
        <f>H39*$M37</f>
        <v>0</v>
      </c>
      <c r="I37" s="8">
        <f t="shared" ref="I37:K37" si="16">I39*$M37</f>
        <v>0</v>
      </c>
      <c r="J37" s="8">
        <f t="shared" si="16"/>
        <v>54263.85</v>
      </c>
      <c r="K37" s="8">
        <f t="shared" si="16"/>
        <v>0</v>
      </c>
      <c r="L37" s="8"/>
      <c r="M37" s="212">
        <f>'PLANILHA ORÇAMENTÁRIA'!H251</f>
        <v>54263.85</v>
      </c>
      <c r="N37" s="215">
        <f>M37/$M$43</f>
        <v>3.2527696168418739E-2</v>
      </c>
      <c r="P37" s="5"/>
    </row>
    <row r="38" spans="1:16" x14ac:dyDescent="0.2">
      <c r="A38" s="226"/>
      <c r="B38" s="228"/>
      <c r="C38" s="7"/>
      <c r="D38" s="7"/>
      <c r="E38" s="7"/>
      <c r="F38" s="7"/>
      <c r="G38" s="7"/>
      <c r="H38" s="7"/>
      <c r="I38" s="7"/>
      <c r="J38" s="7"/>
      <c r="K38" s="7"/>
      <c r="L38" s="7"/>
      <c r="M38" s="213"/>
      <c r="N38" s="216"/>
      <c r="P38" s="5"/>
    </row>
    <row r="39" spans="1:16" ht="13.5" thickBot="1" x14ac:dyDescent="0.25">
      <c r="A39" s="227"/>
      <c r="B39" s="228"/>
      <c r="C39" s="6"/>
      <c r="D39" s="6"/>
      <c r="E39" s="6"/>
      <c r="F39" s="6"/>
      <c r="G39" s="6"/>
      <c r="H39" s="6"/>
      <c r="I39" s="6"/>
      <c r="J39" s="6">
        <v>1</v>
      </c>
      <c r="K39" s="6"/>
      <c r="L39" s="6"/>
      <c r="M39" s="214"/>
      <c r="N39" s="217"/>
      <c r="P39" s="5">
        <f t="shared" ref="P39" si="17">SUM(C39:L39)</f>
        <v>1</v>
      </c>
    </row>
    <row r="40" spans="1:16" x14ac:dyDescent="0.2">
      <c r="A40" s="225" t="s">
        <v>112</v>
      </c>
      <c r="B40" s="228" t="s">
        <v>92</v>
      </c>
      <c r="C40" s="8"/>
      <c r="D40" s="8"/>
      <c r="E40" s="8"/>
      <c r="F40" s="8">
        <f>F42*$M40</f>
        <v>102402.17</v>
      </c>
      <c r="G40" s="8">
        <f>G42*$M40</f>
        <v>102402.17</v>
      </c>
      <c r="H40" s="8">
        <f>H42*$M40</f>
        <v>0</v>
      </c>
      <c r="I40" s="8">
        <f t="shared" ref="I40:K40" si="18">I42*$M40</f>
        <v>0</v>
      </c>
      <c r="J40" s="8">
        <f t="shared" si="18"/>
        <v>0</v>
      </c>
      <c r="K40" s="8">
        <f t="shared" si="18"/>
        <v>0</v>
      </c>
      <c r="L40" s="8"/>
      <c r="M40" s="212">
        <f>'PLANILHA ORÇAMENTÁRIA'!H274</f>
        <v>204804.34</v>
      </c>
      <c r="N40" s="215">
        <f>M40/$M$43</f>
        <v>0.12276706030798641</v>
      </c>
      <c r="P40" s="5"/>
    </row>
    <row r="41" spans="1:16" x14ac:dyDescent="0.2">
      <c r="A41" s="226"/>
      <c r="B41" s="228"/>
      <c r="C41" s="7"/>
      <c r="D41" s="7"/>
      <c r="E41" s="7"/>
      <c r="F41" s="7"/>
      <c r="G41" s="7"/>
      <c r="H41" s="7"/>
      <c r="I41" s="7"/>
      <c r="J41" s="7"/>
      <c r="K41" s="7"/>
      <c r="L41" s="7"/>
      <c r="M41" s="213"/>
      <c r="N41" s="216"/>
      <c r="P41" s="5"/>
    </row>
    <row r="42" spans="1:16" ht="13.5" thickBot="1" x14ac:dyDescent="0.25">
      <c r="A42" s="227"/>
      <c r="B42" s="228"/>
      <c r="C42" s="6"/>
      <c r="D42" s="6"/>
      <c r="E42" s="6"/>
      <c r="F42" s="6">
        <v>0.5</v>
      </c>
      <c r="G42" s="6">
        <v>0.5</v>
      </c>
      <c r="H42" s="6"/>
      <c r="I42" s="6"/>
      <c r="J42" s="6"/>
      <c r="K42" s="6"/>
      <c r="L42" s="6"/>
      <c r="M42" s="214"/>
      <c r="N42" s="217"/>
      <c r="P42" s="5">
        <f>SUM(C42:L42)</f>
        <v>1</v>
      </c>
    </row>
    <row r="43" spans="1:16" ht="16.5" customHeight="1" thickBot="1" x14ac:dyDescent="0.25">
      <c r="A43" s="218" t="s">
        <v>68</v>
      </c>
      <c r="B43" s="219"/>
      <c r="C43" s="219"/>
      <c r="D43" s="219"/>
      <c r="E43" s="219"/>
      <c r="F43" s="219"/>
      <c r="G43" s="219"/>
      <c r="H43" s="219"/>
      <c r="I43" s="219"/>
      <c r="J43" s="219"/>
      <c r="K43" s="219"/>
      <c r="L43" s="220"/>
      <c r="M43" s="221">
        <f>SUM(M13:M42)</f>
        <v>1668235.27</v>
      </c>
      <c r="N43" s="222"/>
    </row>
    <row r="44" spans="1:16" x14ac:dyDescent="0.2">
      <c r="A44" s="223" t="s">
        <v>71</v>
      </c>
      <c r="B44" s="224"/>
      <c r="C44" s="100">
        <f>(C13+C16+C19+C22+C25+C28+C31+C34+C37+C40)/($M$43)</f>
        <v>0</v>
      </c>
      <c r="D44" s="100">
        <f t="shared" ref="D44:J44" si="19">(D13+D16+D19+D22+D25+D28+D31+D34+D37+D40)/($M$43)</f>
        <v>0</v>
      </c>
      <c r="E44" s="100">
        <f t="shared" si="19"/>
        <v>0</v>
      </c>
      <c r="F44" s="100">
        <f t="shared" si="19"/>
        <v>0.16356615934633728</v>
      </c>
      <c r="G44" s="100">
        <f t="shared" si="19"/>
        <v>0.27600553847539744</v>
      </c>
      <c r="H44" s="100">
        <f t="shared" si="19"/>
        <v>0.33996845061308406</v>
      </c>
      <c r="I44" s="100">
        <f t="shared" si="19"/>
        <v>0.16277162752949109</v>
      </c>
      <c r="J44" s="100">
        <f t="shared" si="19"/>
        <v>5.7688224035690121E-2</v>
      </c>
      <c r="K44" s="100"/>
      <c r="L44" s="100"/>
      <c r="M44" s="101"/>
      <c r="N44" s="4"/>
      <c r="P44" s="5">
        <f>SUM(C44:L44)</f>
        <v>0.99999999999999989</v>
      </c>
    </row>
    <row r="45" spans="1:16" x14ac:dyDescent="0.2">
      <c r="A45" s="208" t="s">
        <v>72</v>
      </c>
      <c r="B45" s="209"/>
      <c r="C45" s="102">
        <f>C44</f>
        <v>0</v>
      </c>
      <c r="D45" s="102">
        <f t="shared" ref="D45:F45" si="20">D44</f>
        <v>0</v>
      </c>
      <c r="E45" s="102">
        <f t="shared" si="20"/>
        <v>0</v>
      </c>
      <c r="F45" s="102">
        <f t="shared" si="20"/>
        <v>0.16356615934633728</v>
      </c>
      <c r="G45" s="102">
        <f>F45+G44</f>
        <v>0.43957169782173472</v>
      </c>
      <c r="H45" s="102">
        <f t="shared" ref="H45:K45" si="21">G45+H44</f>
        <v>0.77954014843481878</v>
      </c>
      <c r="I45" s="102">
        <f t="shared" si="21"/>
        <v>0.94231177596430982</v>
      </c>
      <c r="J45" s="102">
        <f t="shared" si="21"/>
        <v>0.99999999999999989</v>
      </c>
      <c r="K45" s="103">
        <f t="shared" si="21"/>
        <v>0.99999999999999989</v>
      </c>
      <c r="L45" s="102"/>
      <c r="M45" s="104"/>
      <c r="N45" s="105"/>
      <c r="P45" s="5"/>
    </row>
    <row r="46" spans="1:16" x14ac:dyDescent="0.2">
      <c r="A46" s="208" t="s">
        <v>69</v>
      </c>
      <c r="B46" s="209"/>
      <c r="C46" s="106">
        <f>C13+C16+C19+C22+C25+C28+C31+C34+C37+C40</f>
        <v>0</v>
      </c>
      <c r="D46" s="106">
        <f t="shared" ref="D46:J46" si="22">D13+D16+D19+D22+D25+D28+D31+D34+D37+D40</f>
        <v>0</v>
      </c>
      <c r="E46" s="106">
        <f t="shared" si="22"/>
        <v>0</v>
      </c>
      <c r="F46" s="106">
        <f t="shared" si="22"/>
        <v>272866.83600000001</v>
      </c>
      <c r="G46" s="106">
        <f t="shared" si="22"/>
        <v>460442.174</v>
      </c>
      <c r="H46" s="106">
        <f t="shared" si="22"/>
        <v>567147.36</v>
      </c>
      <c r="I46" s="106">
        <f t="shared" si="22"/>
        <v>271541.37</v>
      </c>
      <c r="J46" s="106">
        <f t="shared" si="22"/>
        <v>96237.53</v>
      </c>
      <c r="K46" s="106"/>
      <c r="L46" s="106"/>
      <c r="M46" s="104"/>
      <c r="N46" s="105"/>
    </row>
    <row r="47" spans="1:16" ht="13.5" thickBot="1" x14ac:dyDescent="0.25">
      <c r="A47" s="210" t="s">
        <v>70</v>
      </c>
      <c r="B47" s="211"/>
      <c r="C47" s="3">
        <f>C46</f>
        <v>0</v>
      </c>
      <c r="D47" s="3">
        <f t="shared" ref="D47:F47" si="23">D46</f>
        <v>0</v>
      </c>
      <c r="E47" s="3">
        <f t="shared" si="23"/>
        <v>0</v>
      </c>
      <c r="F47" s="3">
        <f t="shared" si="23"/>
        <v>272866.83600000001</v>
      </c>
      <c r="G47" s="3">
        <f>F47+G46</f>
        <v>733309.01</v>
      </c>
      <c r="H47" s="3">
        <f t="shared" ref="H47:K47" si="24">G47+H46</f>
        <v>1300456.3700000001</v>
      </c>
      <c r="I47" s="3">
        <f t="shared" si="24"/>
        <v>1571997.7400000002</v>
      </c>
      <c r="J47" s="3">
        <f t="shared" si="24"/>
        <v>1668235.2700000003</v>
      </c>
      <c r="K47" s="107">
        <f t="shared" si="24"/>
        <v>1668235.2700000003</v>
      </c>
      <c r="L47" s="3"/>
      <c r="M47" s="108"/>
      <c r="N47" s="109"/>
    </row>
    <row r="48" spans="1:16" ht="7.5" customHeight="1" thickBot="1" x14ac:dyDescent="0.25">
      <c r="A48" s="110"/>
      <c r="B48" s="111"/>
      <c r="C48" s="2"/>
      <c r="D48" s="2"/>
      <c r="E48" s="2"/>
      <c r="F48" s="2"/>
      <c r="G48" s="2"/>
      <c r="H48" s="2"/>
      <c r="I48" s="2"/>
      <c r="J48" s="2"/>
      <c r="K48" s="2"/>
      <c r="L48" s="2"/>
      <c r="M48" s="112"/>
      <c r="N48" s="113"/>
    </row>
    <row r="49" spans="1:14" ht="19.5" customHeight="1" x14ac:dyDescent="0.2">
      <c r="A49" s="262" t="s">
        <v>284</v>
      </c>
      <c r="B49" s="264">
        <v>43684</v>
      </c>
      <c r="C49" s="279" t="s">
        <v>113</v>
      </c>
      <c r="D49" s="271"/>
      <c r="E49" s="271"/>
      <c r="F49" s="271"/>
      <c r="G49" s="271"/>
      <c r="H49" s="280"/>
      <c r="I49" s="271" t="s">
        <v>113</v>
      </c>
      <c r="J49" s="271"/>
      <c r="K49" s="271"/>
      <c r="L49" s="271"/>
      <c r="M49" s="271"/>
      <c r="N49" s="272"/>
    </row>
    <row r="50" spans="1:14" ht="15" customHeight="1" x14ac:dyDescent="0.2">
      <c r="A50" s="263"/>
      <c r="B50" s="265"/>
      <c r="C50" s="281"/>
      <c r="D50" s="273"/>
      <c r="E50" s="273"/>
      <c r="F50" s="273"/>
      <c r="G50" s="273"/>
      <c r="H50" s="282"/>
      <c r="I50" s="273"/>
      <c r="J50" s="273"/>
      <c r="K50" s="273"/>
      <c r="L50" s="273"/>
      <c r="M50" s="273"/>
      <c r="N50" s="274"/>
    </row>
    <row r="51" spans="1:14" ht="15" customHeight="1" x14ac:dyDescent="0.2">
      <c r="A51" s="157"/>
      <c r="B51" s="159"/>
      <c r="C51" s="283" t="s">
        <v>25</v>
      </c>
      <c r="D51" s="275"/>
      <c r="E51" s="275"/>
      <c r="F51" s="275"/>
      <c r="G51" s="275"/>
      <c r="H51" s="284"/>
      <c r="I51" s="275" t="s">
        <v>43</v>
      </c>
      <c r="J51" s="275"/>
      <c r="K51" s="275"/>
      <c r="L51" s="275"/>
      <c r="M51" s="275"/>
      <c r="N51" s="276"/>
    </row>
    <row r="52" spans="1:14" ht="15.75" customHeight="1" thickBot="1" x14ac:dyDescent="0.25">
      <c r="A52" s="158"/>
      <c r="B52" s="160"/>
      <c r="C52" s="285" t="s">
        <v>27</v>
      </c>
      <c r="D52" s="277"/>
      <c r="E52" s="277"/>
      <c r="F52" s="277"/>
      <c r="G52" s="277"/>
      <c r="H52" s="286"/>
      <c r="I52" s="277" t="s">
        <v>82</v>
      </c>
      <c r="J52" s="277"/>
      <c r="K52" s="277"/>
      <c r="L52" s="277"/>
      <c r="M52" s="277"/>
      <c r="N52" s="278"/>
    </row>
  </sheetData>
  <mergeCells count="68">
    <mergeCell ref="I49:N50"/>
    <mergeCell ref="I51:N51"/>
    <mergeCell ref="I52:N52"/>
    <mergeCell ref="C49:H50"/>
    <mergeCell ref="C51:H51"/>
    <mergeCell ref="C52:H52"/>
    <mergeCell ref="A49:A50"/>
    <mergeCell ref="B49:B50"/>
    <mergeCell ref="A7:A8"/>
    <mergeCell ref="B7:B8"/>
    <mergeCell ref="C7:L7"/>
    <mergeCell ref="A19:A21"/>
    <mergeCell ref="B19:B21"/>
    <mergeCell ref="A22:A24"/>
    <mergeCell ref="B22:B24"/>
    <mergeCell ref="A28:A30"/>
    <mergeCell ref="B28:B30"/>
    <mergeCell ref="A34:A36"/>
    <mergeCell ref="B34:B36"/>
    <mergeCell ref="A40:A42"/>
    <mergeCell ref="B40:B42"/>
    <mergeCell ref="A45:B45"/>
    <mergeCell ref="M7:N7"/>
    <mergeCell ref="A9:B9"/>
    <mergeCell ref="A1:N1"/>
    <mergeCell ref="A2:B5"/>
    <mergeCell ref="C2:K3"/>
    <mergeCell ref="L2:M5"/>
    <mergeCell ref="C4:K5"/>
    <mergeCell ref="M10:M12"/>
    <mergeCell ref="N10:N12"/>
    <mergeCell ref="A13:A15"/>
    <mergeCell ref="B13:B15"/>
    <mergeCell ref="M13:M15"/>
    <mergeCell ref="N13:N15"/>
    <mergeCell ref="A10:A12"/>
    <mergeCell ref="B10:B12"/>
    <mergeCell ref="M19:M21"/>
    <mergeCell ref="N19:N21"/>
    <mergeCell ref="A16:A18"/>
    <mergeCell ref="B16:B18"/>
    <mergeCell ref="M16:M18"/>
    <mergeCell ref="N16:N18"/>
    <mergeCell ref="M22:M24"/>
    <mergeCell ref="N22:N24"/>
    <mergeCell ref="A25:A27"/>
    <mergeCell ref="B25:B27"/>
    <mergeCell ref="M25:M27"/>
    <mergeCell ref="N25:N27"/>
    <mergeCell ref="M28:M30"/>
    <mergeCell ref="N28:N30"/>
    <mergeCell ref="A31:A33"/>
    <mergeCell ref="B31:B33"/>
    <mergeCell ref="M31:M33"/>
    <mergeCell ref="N31:N33"/>
    <mergeCell ref="M34:M36"/>
    <mergeCell ref="N34:N36"/>
    <mergeCell ref="A37:A39"/>
    <mergeCell ref="B37:B39"/>
    <mergeCell ref="M37:M39"/>
    <mergeCell ref="N37:N39"/>
    <mergeCell ref="A46:B46"/>
    <mergeCell ref="A47:B47"/>
    <mergeCell ref="M40:M42"/>
    <mergeCell ref="N40:N42"/>
    <mergeCell ref="A43:L43"/>
    <mergeCell ref="M43:N43"/>
    <mergeCell ref="A44:B44"/>
  </mergeCells>
  <printOptions horizontalCentered="1" verticalCentered="1"/>
  <pageMargins left="0.51181102362204722" right="0.51181102362204722" top="0.39370078740157483" bottom="0.39370078740157483" header="0.31496062992125984" footer="0.31496062992125984"/>
  <pageSetup paperSize="9" scale="80" fitToWidth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PLANILHA ORÇAMENTÁRIA</vt:lpstr>
      <vt:lpstr>CRONOGRAMA 01</vt:lpstr>
      <vt:lpstr>'CRONOGRAMA 01'!Area_de_impressao</vt:lpstr>
      <vt:lpstr>'PLANILHA ORÇAMENTÁRIA'!Area_de_impressao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Engenharia</cp:lastModifiedBy>
  <cp:lastPrinted>2019-08-09T11:08:25Z</cp:lastPrinted>
  <dcterms:created xsi:type="dcterms:W3CDTF">2015-09-16T17:33:27Z</dcterms:created>
  <dcterms:modified xsi:type="dcterms:W3CDTF">2020-01-06T13:46:49Z</dcterms:modified>
</cp:coreProperties>
</file>