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ngenharia\Desktop\BACKUP PEDRO - JAN-2020\#PROJETOS NOVOS - PEDRO\PRAÇA DO CENTRO\"/>
    </mc:Choice>
  </mc:AlternateContent>
  <xr:revisionPtr revIDLastSave="0" documentId="13_ncr:1_{52250EE5-7555-44F4-A4BF-59E990086E25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PLANILHA - PMAV" sheetId="17" r:id="rId1"/>
  </sheets>
  <definedNames>
    <definedName name="_xlnm.Print_Area" localSheetId="0">'PLANILHA - PMAV'!$A$1:$H$92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17" l="1"/>
  <c r="H84" i="17" l="1"/>
  <c r="H83" i="17"/>
  <c r="H82" i="17"/>
  <c r="H81" i="17"/>
  <c r="H70" i="17"/>
  <c r="H69" i="17"/>
  <c r="H80" i="17"/>
  <c r="H85" i="17"/>
  <c r="H79" i="17"/>
  <c r="H78" i="17"/>
  <c r="H77" i="17"/>
  <c r="H75" i="17"/>
  <c r="H74" i="17"/>
  <c r="H86" i="17" l="1"/>
  <c r="H25" i="17"/>
  <c r="G43" i="17" l="1"/>
  <c r="H43" i="17" s="1"/>
  <c r="H60" i="17"/>
  <c r="G23" i="17"/>
  <c r="H23" i="17" s="1"/>
  <c r="H45" i="17" l="1"/>
  <c r="H57" i="17"/>
  <c r="H58" i="17"/>
  <c r="H59" i="17"/>
  <c r="H61" i="17"/>
  <c r="H62" i="17"/>
  <c r="G63" i="17"/>
  <c r="H63" i="17" s="1"/>
  <c r="H64" i="17"/>
  <c r="F30" i="17"/>
  <c r="H39" i="17"/>
  <c r="H40" i="17"/>
  <c r="H41" i="17"/>
  <c r="G42" i="17"/>
  <c r="H42" i="17" s="1"/>
  <c r="G46" i="17"/>
  <c r="H46" i="17" s="1"/>
  <c r="H47" i="17"/>
  <c r="H49" i="17"/>
  <c r="H50" i="17"/>
  <c r="H51" i="17"/>
  <c r="H52" i="17"/>
  <c r="H53" i="17"/>
  <c r="H29" i="17"/>
  <c r="G30" i="17"/>
  <c r="H31" i="17"/>
  <c r="H33" i="17"/>
  <c r="G34" i="17"/>
  <c r="H34" i="17" s="1"/>
  <c r="G35" i="17"/>
  <c r="H35" i="17" s="1"/>
  <c r="G36" i="17"/>
  <c r="H36" i="17" s="1"/>
  <c r="G37" i="17"/>
  <c r="H37" i="17" s="1"/>
  <c r="H20" i="17"/>
  <c r="H10" i="17"/>
  <c r="H11" i="17"/>
  <c r="H12" i="17"/>
  <c r="G13" i="17"/>
  <c r="H13" i="17" s="1"/>
  <c r="G14" i="17"/>
  <c r="H14" i="17" s="1"/>
  <c r="G15" i="17"/>
  <c r="H15" i="17" s="1"/>
  <c r="H17" i="17"/>
  <c r="H18" i="17"/>
  <c r="H19" i="17"/>
  <c r="H30" i="17" l="1"/>
  <c r="G68" i="17" l="1"/>
  <c r="H68" i="17" s="1"/>
  <c r="G71" i="17" l="1"/>
  <c r="H71" i="17" s="1"/>
  <c r="G67" i="17"/>
  <c r="H67" i="17" s="1"/>
  <c r="H72" i="17" l="1"/>
  <c r="H56" i="17" l="1"/>
  <c r="H65" i="17" l="1"/>
  <c r="H21" i="17" l="1"/>
  <c r="G24" i="17"/>
  <c r="H24" i="17" s="1"/>
  <c r="H26" i="17" l="1"/>
  <c r="H28" i="17" l="1"/>
  <c r="H54" i="17" s="1"/>
  <c r="H87" i="17" l="1"/>
</calcChain>
</file>

<file path=xl/sharedStrings.xml><?xml version="1.0" encoding="utf-8"?>
<sst xmlns="http://schemas.openxmlformats.org/spreadsheetml/2006/main" count="290" uniqueCount="172">
  <si>
    <t>ITEM</t>
  </si>
  <si>
    <t>QUANT.</t>
  </si>
  <si>
    <t>SERVIÇOS PRELIMINARES</t>
  </si>
  <si>
    <t>PREFEITURA MUNICIPAL DE ATÍLIO VIVÁCQUA/ES</t>
  </si>
  <si>
    <t>PLANILHA ORÇAMENTÁRIA</t>
  </si>
  <si>
    <t>ESPECIFICAÇÃO</t>
  </si>
  <si>
    <t>UND.</t>
  </si>
  <si>
    <t>PREÇO UNITÁRIO</t>
  </si>
  <si>
    <t>PREÇO TOTAL</t>
  </si>
  <si>
    <t>TOTAL OBRA:</t>
  </si>
  <si>
    <t>__________________________________________________</t>
  </si>
  <si>
    <t>______________________________________________</t>
  </si>
  <si>
    <t>BDI:</t>
  </si>
  <si>
    <t>Josemar Machado Fernandes</t>
  </si>
  <si>
    <t>Prefeito Municipal em Exercício</t>
  </si>
  <si>
    <t>PREÇO UNITÁRIO SEM BDI</t>
  </si>
  <si>
    <t>M2</t>
  </si>
  <si>
    <t>-</t>
  </si>
  <si>
    <t>REFERÊNCIA</t>
  </si>
  <si>
    <t>CÓDIGO</t>
  </si>
  <si>
    <t>IOPES</t>
  </si>
  <si>
    <t>SINAPI</t>
  </si>
  <si>
    <t>INSTALAÇÃO DO CANTEIRO DE OBRAS</t>
  </si>
  <si>
    <t>SUBTOTAL</t>
  </si>
  <si>
    <t>INSTALAÇÕES ELÉTRICAS</t>
  </si>
  <si>
    <t>ENCARGOS SOCIAIS DESONERADOS</t>
  </si>
  <si>
    <t xml:space="preserve">REFERENCIAIS DE PREÇOS (COM DESONERAÇÃO):                                                                             </t>
  </si>
  <si>
    <t>OBRA/SERVIÇO: REFORMA DA PRAÇA PHILOCLETO ALVES DE ARAÚJO</t>
  </si>
  <si>
    <t>LOCAL: AV. CORONEL JOSE PEINHEIRO WERNECK, BAIRRO NITERÓI, ATÍLIO VIVÁCQUA/ES</t>
  </si>
  <si>
    <t>Placa de obra nas dimensões de 2.0 x 4.0 m, padrão IOPES</t>
  </si>
  <si>
    <t>m²</t>
  </si>
  <si>
    <t>DER</t>
  </si>
  <si>
    <t>Barracão para escritório com sanitário área de 14.50 m2, de chapa de compens. 12mm e pontalete 8x8cm, piso cimentado e cobertura de telha de fibroc. 6mm, incl. ponto de luz e cx. de inspeção, conf. projeto (1 utilização)</t>
  </si>
  <si>
    <t>ENTRADA PROVISORIA DE ENERGIA ELETRICA AEREA TRIFASICA 40A EM POSTE MADEIRA</t>
  </si>
  <si>
    <t>un</t>
  </si>
  <si>
    <t>C2851</t>
  </si>
  <si>
    <t>SEINFRA</t>
  </si>
  <si>
    <t>C2849</t>
  </si>
  <si>
    <t>INSTALAÇÕES PROVISÓRIAS DE ESGOTO</t>
  </si>
  <si>
    <t>DEMOLIÇÕES E RETIRADAS</t>
  </si>
  <si>
    <t>Demolição de piso cimentado inclusive lastro de concreto</t>
  </si>
  <si>
    <t>Retirada de meio-fio de concreto</t>
  </si>
  <si>
    <t>m</t>
  </si>
  <si>
    <t>Retirada de poste de aço de 4 a 6 m</t>
  </si>
  <si>
    <t>und</t>
  </si>
  <si>
    <t>Corte e destocamento de árvores com diâmetro superior a 30 cm</t>
  </si>
  <si>
    <t>73822/2</t>
  </si>
  <si>
    <t xml:space="preserve">LIMPEZA MECANIZADA DE TERRENO COM REMOCAO DE CAMADA VEGETAL, UTILIZANDO MOTONIVELADORA </t>
  </si>
  <si>
    <t>MOVIMENTO DE TERRAS</t>
  </si>
  <si>
    <t>m³</t>
  </si>
  <si>
    <t>PAVIMENTAÇÃO</t>
  </si>
  <si>
    <t>Fornecimento e assentamento de ladrilho hidráulico pastilhado, vermelho, dim. 20x20 cm, esp. 1.5cm, assentado com pasta de cimento colante, exclusive regularização e lastro</t>
  </si>
  <si>
    <t>Rampa de pedestres, com piso em ladrilho hidráulico podotátil</t>
  </si>
  <si>
    <t>Blocos pré-moldados de concreto tipo pavi-s ou equivalente, espessura de 6 cm e resistência a compressão mínima de 35MPa, assentados sobre colchão de pó de pedra na espessura de 10 cm</t>
  </si>
  <si>
    <t>PAISAGISMO</t>
  </si>
  <si>
    <t>MUDA DE ARBUSTO, PINGO DE OURO/ VIOLETEIRA, H = *10 A 20* CM</t>
  </si>
  <si>
    <t>MERCADO</t>
  </si>
  <si>
    <t>Palmeira Imperial com 10m de altura total</t>
  </si>
  <si>
    <t>Arborização para paisagismo ( mudas viveiro de espera) com altura maior que 150 cm</t>
  </si>
  <si>
    <t>Pedrisco branco para jardim (Play)</t>
  </si>
  <si>
    <t>ACESSÓRIOS</t>
  </si>
  <si>
    <t>Banco de concreto aparente com tampo de 40x40x5 cm e base de 20x20x36 cm para mesa de jogos, conforme detalhe em projeto</t>
  </si>
  <si>
    <t>Mesa de concreto aparente com tampo de 60x60x5 cm, base de 30x30x75 cm e tabuleiro 40x40cm embutido no concreto, feito com pastilhas de mármore branco e granito preto de 5x5x2cm conf. projeto</t>
  </si>
  <si>
    <t>Banco de concreto armado aparente com apoios de alvenaria assentada com argamassa de cimento, cal e areia, largura de 0,50m e espessura de 0,05m</t>
  </si>
  <si>
    <t>Lixeira para praças e jardins</t>
  </si>
  <si>
    <t>CANTEIROS</t>
  </si>
  <si>
    <t>Alvenaria de blocos cerâmicos 10 furos 10x20x20cm, assentados c/argamassa de cimento, cal hidratada CH1 e areia traço 1:0,5:8, juntas 12mm e espessura das paredes, s/revestimento, 20cm (bloco comprado fábrica,posto obra)</t>
  </si>
  <si>
    <t>Chapisco de argamassa de cimento e areia média ou grossa lavada no traço 1:3, espessura 5mm, com utilização de impermeabilizante</t>
  </si>
  <si>
    <t>Impermeabilização, empregando argamassa de cimento e areia sem peneirar no traço 1:3 com aditivo impermeabilizado tipo sika 1 ou equivalente, espessura de 2 cm</t>
  </si>
  <si>
    <t>Pintura com tinta acrílica, marcas de referência Suvinil, Coral e Metalatex, inclusive selador acrílico, em paredes e forros, a duas demãos</t>
  </si>
  <si>
    <t>PALCO</t>
  </si>
  <si>
    <t>Apiloamento do fundo de vala com maço de 30 a 60kg</t>
  </si>
  <si>
    <t>Lastro impermeabilizado de concreto não estrutural, espessura de 6 cm</t>
  </si>
  <si>
    <t>EXECUÇÃO DE PASSEIO (CALÇADA) OU PISO DE CONCRETO COM CONCRETO MOLDADO IN LOCO, USINADO, ACABAMENTO CONVENCIONAL, ESPESSURA 6 CM, ARMADO.</t>
  </si>
  <si>
    <t>Tapume Telha Metálica Ondulada 0,50mm Branca h=2,20m, incl. montagem estr. mad. 8"x8", c/adesivo "IOPES" 60x60cm a cada 10m, incl. faixas pint. esmalte sint. cores azul c/ h=30cm e rosa c/ h=10cm (Reaproveitamento 2x)</t>
  </si>
  <si>
    <t xml:space="preserve"> Limpeza geral de obras (quadras, praças e jardins)</t>
  </si>
  <si>
    <t>Meio-fio de concreto pré-moldado com dimensões de 15x12x30x100 cm , rejuntados com argamassa de cimento e areia no traço 1:3</t>
  </si>
  <si>
    <t>Ponto padrão de poste para iluminação externa - considerando eletroduto PVC rígido de 3/4" inclusive conexões (7.7m) e fio isolado PVC de 2.5mm2 (25.2.0m)</t>
  </si>
  <si>
    <t>Projetor marca de referência tecnowatt PL 400MA com lâmpada Vapor de Mercúrio 400W</t>
  </si>
  <si>
    <t>Regularização e compactação do sub-leito (100% P.I.) H = 0,20 m</t>
  </si>
  <si>
    <t>Guarda corpo de tubo de ferro galvanizado, diâm. 3" e 2", h=0.8 m inclusive pintura a óleo ou esmalte</t>
  </si>
  <si>
    <t>Reboco tipo paulista de argamassa de cimento, cal hidratada CH1 e areia média ou grossa lavada no traço 1:0.5:6, espessura 25 mm</t>
  </si>
  <si>
    <t>INSTALAÇÕES PROVISÓRIAS DE ÁGUA</t>
  </si>
  <si>
    <t>Equipe topográfica para serviços simples de locação e nivelamento (incluindo equipamento, transporte e profissionais nivel médio)</t>
  </si>
  <si>
    <t>mês</t>
  </si>
  <si>
    <t>6.1</t>
  </si>
  <si>
    <t>DRENAGEM</t>
  </si>
  <si>
    <t>Corpo BSTC diâmetro 0,40 m C.S. PB inclusive escavação, reaterro e transporte do tubo em
Vias Urbanas</t>
  </si>
  <si>
    <t>Caixa ralo em blocos pré-moldados e grelha articulada em FFA em Vias Urbanas</t>
  </si>
  <si>
    <t>Caixa de passagem para tubos de D=0,40m H=1,10m em Vias Urbanas</t>
  </si>
  <si>
    <t>5.1</t>
  </si>
  <si>
    <t>5.2</t>
  </si>
  <si>
    <t>5.3</t>
  </si>
  <si>
    <t>1.1</t>
  </si>
  <si>
    <t>1.2</t>
  </si>
  <si>
    <t>1.3</t>
  </si>
  <si>
    <t>1.4</t>
  </si>
  <si>
    <t>2.2</t>
  </si>
  <si>
    <t>1.5</t>
  </si>
  <si>
    <t>1.6</t>
  </si>
  <si>
    <t>1.7</t>
  </si>
  <si>
    <t>1.8</t>
  </si>
  <si>
    <t>1.9</t>
  </si>
  <si>
    <t>1.10</t>
  </si>
  <si>
    <t>2.1</t>
  </si>
  <si>
    <t>3.1</t>
  </si>
  <si>
    <t>2.3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</si>
  <si>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</si>
  <si>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</si>
  <si>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</si>
  <si>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</si>
  <si>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</si>
  <si>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</si>
  <si>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</si>
  <si>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</si>
  <si>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</si>
  <si>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</si>
  <si>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</si>
  <si>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</si>
  <si>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</si>
  <si>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</si>
  <si>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</si>
  <si>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</si>
  <si>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</si>
  <si>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</si>
  <si>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</si>
  <si>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</si>
  <si>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</si>
  <si>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</si>
  <si>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</si>
  <si>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</si>
  <si>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</si>
  <si>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</si>
  <si>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</si>
  <si>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</si>
  <si>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</si>
  <si>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</si>
  <si>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6.2</t>
  </si>
  <si>
    <t>Estrado de madeira de lei tipo Paraju ou equivalente conforme detalhe em projeto (PONTE)</t>
  </si>
  <si>
    <t>LAGO ARTIFICIAL  /PONTE</t>
  </si>
  <si>
    <t>Escavação mecânica em material de 1a. categoria</t>
  </si>
  <si>
    <t>M3</t>
  </si>
  <si>
    <t>6.3</t>
  </si>
  <si>
    <t>6.4</t>
  </si>
  <si>
    <t>UND</t>
  </si>
  <si>
    <t>6.5</t>
  </si>
  <si>
    <t>6.6</t>
  </si>
  <si>
    <t>6.7</t>
  </si>
  <si>
    <t>Ponto de torneira de jardim (para praças)</t>
  </si>
  <si>
    <t>PC</t>
  </si>
  <si>
    <t>Adaptador de PVC soldável com flanges livres para caixa d'água, diâmetro 25mm</t>
  </si>
  <si>
    <t>M</t>
  </si>
  <si>
    <t>5.4</t>
  </si>
  <si>
    <t>5.5</t>
  </si>
  <si>
    <t xml:space="preserve"> Berço de concreto ciclópico para BSTC diâmetro 0,60 m</t>
  </si>
  <si>
    <t>Corpo BSTC diâmetro 0,60 m C.S. MF inclusive escavação, reaterro e transporte do tubo em Vias Urbanas</t>
  </si>
  <si>
    <t>Lona plástica preta para isolamento de concretagem sobre solo, fornecimento e colocação</t>
  </si>
  <si>
    <t>LUCAS RODRIGUES RAMOS</t>
  </si>
  <si>
    <t>CREA: ES - 025761/D</t>
  </si>
  <si>
    <t>Tubo de PVC rígido soldável marrom, diâm. 25mm (3/4"), inclusive conexões</t>
  </si>
  <si>
    <t>6.9</t>
  </si>
  <si>
    <t>6.10</t>
  </si>
  <si>
    <t>Adaptador de PVC soldável com flanges livres para caixa d'água, diâmetro 25mm (3/4")</t>
  </si>
  <si>
    <t>IOPES 08/2018 ; SINAPI 09/2019; DER 01/2018; SEINFRA 24.1</t>
  </si>
  <si>
    <t>Lastro de concreto não estrutural, espessura de 6 cm</t>
  </si>
  <si>
    <t xml:space="preserve"> </t>
  </si>
  <si>
    <t>Fornecimento e plantio de grama em placas, inclusive fornecimento de terra vegetal</t>
  </si>
  <si>
    <t>PECA EM MADEIRA DE LEI (APARELHADA), PARA PERGOLADO</t>
  </si>
  <si>
    <t>DER-ES</t>
  </si>
  <si>
    <t>Poste de Iluminação urbana com luminária tipo chapéu chinês</t>
  </si>
  <si>
    <t>Padrão de entrada de energia elétrica, trifásico, entrada aérea, a 4 fios, carga instalada em muro de 15001 até 26000W - 220/127V</t>
  </si>
  <si>
    <t>Bomba centrífuga monofásica 1/2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</si>
</sst>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_(&quot;R$&quot;* #,##0.00_);_(&quot;R$&quot;* \(#,##0.00\);_(&quot;R$&quot;* &quot;-&quot;??_);_(@_)"/>
    <numFmt numFmtId="166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0"/>
  </cellStyleXfs>
  <cellXfs count="159">
    <xf numFmtId="0" fontId="0" fillId="0" borderId="0" xfId="0"/>
    <xf numFmtId="0" fontId="6" fillId="2" borderId="0" xfId="0" applyFont="1" applyFill="1"/>
    <xf numFmtId="0" fontId="5" fillId="2" borderId="9" xfId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left" vertical="center" wrapText="1"/>
    </xf>
    <xf numFmtId="10" fontId="6" fillId="2" borderId="0" xfId="0" applyNumberFormat="1" applyFont="1" applyFill="1"/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vertical="center"/>
    </xf>
    <xf numFmtId="164" fontId="7" fillId="0" borderId="29" xfId="0" applyNumberFormat="1" applyFont="1" applyFill="1" applyBorder="1" applyAlignment="1">
      <alignment horizontal="center" vertical="center"/>
    </xf>
    <xf numFmtId="0" fontId="6" fillId="2" borderId="0" xfId="0" applyFont="1" applyFill="1" applyAlignment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6" fillId="0" borderId="0" xfId="0" applyFont="1"/>
    <xf numFmtId="0" fontId="6" fillId="0" borderId="7" xfId="0" applyFont="1" applyBorder="1"/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12" xfId="0" applyFont="1" applyBorder="1"/>
    <xf numFmtId="0" fontId="6" fillId="0" borderId="13" xfId="0" applyFont="1" applyBorder="1" applyAlignment="1"/>
    <xf numFmtId="0" fontId="6" fillId="0" borderId="0" xfId="0" applyFont="1" applyAlignment="1">
      <alignment wrapText="1"/>
    </xf>
    <xf numFmtId="4" fontId="6" fillId="0" borderId="0" xfId="0" applyNumberFormat="1" applyFont="1"/>
    <xf numFmtId="164" fontId="6" fillId="0" borderId="0" xfId="0" applyNumberFormat="1" applyFont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8" fillId="0" borderId="1" xfId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vertical="center"/>
    </xf>
    <xf numFmtId="49" fontId="8" fillId="3" borderId="1" xfId="1" applyNumberFormat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/>
    </xf>
    <xf numFmtId="164" fontId="9" fillId="5" borderId="16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7" fillId="2" borderId="17" xfId="0" applyFont="1" applyFill="1" applyBorder="1" applyAlignment="1">
      <alignment vertical="center"/>
    </xf>
    <xf numFmtId="0" fontId="13" fillId="4" borderId="24" xfId="1" applyFont="1" applyFill="1" applyBorder="1" applyAlignment="1">
      <alignment horizontal="center" vertical="center" wrapText="1"/>
    </xf>
    <xf numFmtId="0" fontId="13" fillId="6" borderId="25" xfId="1" applyFont="1" applyFill="1" applyBorder="1" applyAlignment="1">
      <alignment horizontal="center" vertical="center" wrapText="1"/>
    </xf>
    <xf numFmtId="4" fontId="13" fillId="6" borderId="25" xfId="1" applyNumberFormat="1" applyFont="1" applyFill="1" applyBorder="1" applyAlignment="1">
      <alignment horizontal="center" vertical="center" wrapText="1"/>
    </xf>
    <xf numFmtId="4" fontId="13" fillId="4" borderId="25" xfId="1" applyNumberFormat="1" applyFont="1" applyFill="1" applyBorder="1" applyAlignment="1">
      <alignment horizontal="center" vertical="center" wrapText="1"/>
    </xf>
    <xf numFmtId="4" fontId="13" fillId="6" borderId="26" xfId="1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/>
    </xf>
    <xf numFmtId="4" fontId="3" fillId="5" borderId="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right" vertical="center"/>
    </xf>
    <xf numFmtId="164" fontId="3" fillId="2" borderId="27" xfId="0" applyNumberFormat="1" applyFont="1" applyFill="1" applyBorder="1" applyAlignment="1">
      <alignment vertical="center"/>
    </xf>
    <xf numFmtId="2" fontId="3" fillId="5" borderId="5" xfId="0" applyNumberFormat="1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vertical="center"/>
    </xf>
    <xf numFmtId="164" fontId="3" fillId="5" borderId="6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164" fontId="3" fillId="0" borderId="0" xfId="0" applyNumberFormat="1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0" borderId="1" xfId="10" applyNumberFormat="1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/>
    </xf>
    <xf numFmtId="0" fontId="8" fillId="0" borderId="1" xfId="1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left" vertical="center"/>
    </xf>
    <xf numFmtId="166" fontId="8" fillId="0" borderId="1" xfId="9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166" fontId="8" fillId="0" borderId="1" xfId="9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166" fontId="8" fillId="0" borderId="18" xfId="9" applyFont="1" applyFill="1" applyBorder="1" applyAlignment="1">
      <alignment horizontal="right" vertical="center"/>
    </xf>
    <xf numFmtId="166" fontId="8" fillId="0" borderId="1" xfId="9" applyFont="1" applyFill="1" applyBorder="1" applyAlignment="1">
      <alignment horizontal="center" vertical="center"/>
    </xf>
    <xf numFmtId="166" fontId="8" fillId="0" borderId="1" xfId="9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/>
    <xf numFmtId="0" fontId="0" fillId="0" borderId="1" xfId="0" applyBorder="1" applyAlignment="1">
      <alignment vertical="center" wrapText="1"/>
    </xf>
    <xf numFmtId="0" fontId="0" fillId="0" borderId="32" xfId="0" applyBorder="1"/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6" fillId="2" borderId="1" xfId="0" applyFont="1" applyFill="1" applyBorder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right" vertical="center" wrapText="1"/>
    </xf>
    <xf numFmtId="0" fontId="5" fillId="2" borderId="5" xfId="1" applyFont="1" applyFill="1" applyBorder="1" applyAlignment="1">
      <alignment horizontal="right" vertical="center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15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</cellXfs>
  <cellStyles count="11">
    <cellStyle name="Excel Built-in Normal" xfId="10" xr:uid="{00000000-0005-0000-0000-000000000000}"/>
    <cellStyle name="Moeda 2" xfId="3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3" xfId="2" xr:uid="{00000000-0005-0000-0000-000005000000}"/>
    <cellStyle name="Porcentagem 2" xfId="4" xr:uid="{00000000-0005-0000-0000-000006000000}"/>
    <cellStyle name="Separador de milhares 2" xfId="5" xr:uid="{00000000-0005-0000-0000-000007000000}"/>
    <cellStyle name="Separador de milhares 2 2" xfId="8" xr:uid="{00000000-0005-0000-0000-000008000000}"/>
    <cellStyle name="Vírgula 2" xfId="6" xr:uid="{00000000-0005-0000-0000-000009000000}"/>
    <cellStyle name="Vírgula 5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25402</xdr:colOff>
      <xdr:row>0</xdr:row>
      <xdr:rowOff>74887</xdr:rowOff>
    </xdr:from>
    <xdr:to>
      <xdr:col>2</xdr:col>
      <xdr:colOff>349252</xdr:colOff>
      <xdr:row>5</xdr:row>
      <xdr:rowOff>159105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64069" y="74887"/>
          <a:ext cx="1064683" cy="1036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3"/>
  <sheetViews>
    <sheetView tabSelected="1" topLeftCell="A76" zoomScale="90" zoomScaleNormal="90" workbookViewId="0">
      <selection activeCell="L9" sqref="L9"/>
    </sheetView>
  </sheetViews>
  <sheetFormatPr defaultRowHeight="15" x14ac:dyDescent="0.25"/>
  <cols>
    <col min="1" max="1" width="6.42578125" style="16" bestFit="1" customWidth="1"/>
    <col min="2" max="3" width="11.140625" style="22" customWidth="1"/>
    <col min="4" max="4" width="83.85546875" style="16" customWidth="1"/>
    <col min="5" max="5" width="5.85546875" style="16" customWidth="1"/>
    <col min="6" max="6" width="12.7109375" style="16" customWidth="1"/>
    <col min="7" max="7" width="18" style="16" customWidth="1"/>
    <col min="8" max="8" width="16.7109375" style="23" customWidth="1"/>
    <col min="9" max="9" width="9.7109375" style="16" customWidth="1"/>
    <col min="10" max="10" width="24" style="16" hidden="1" customWidth="1"/>
    <col min="11" max="11" width="12.7109375" style="16" bestFit="1" customWidth="1"/>
    <col min="12" max="16384" width="9.140625" style="16"/>
  </cols>
  <sheetData>
    <row r="1" spans="1:11" s="1" customFormat="1" ht="16.5" customHeight="1" thickBot="1" x14ac:dyDescent="0.3">
      <c r="A1" s="132"/>
      <c r="B1" s="133"/>
      <c r="C1" s="134"/>
      <c r="D1" s="141" t="s">
        <v>3</v>
      </c>
      <c r="E1" s="142"/>
      <c r="F1" s="142"/>
      <c r="G1" s="142"/>
      <c r="H1" s="143"/>
    </row>
    <row r="2" spans="1:11" s="1" customFormat="1" ht="13.5" customHeight="1" thickBot="1" x14ac:dyDescent="0.3">
      <c r="A2" s="135"/>
      <c r="B2" s="136"/>
      <c r="C2" s="137"/>
      <c r="D2" s="2" t="s">
        <v>4</v>
      </c>
      <c r="E2" s="150" t="s">
        <v>26</v>
      </c>
      <c r="F2" s="151"/>
      <c r="G2" s="151"/>
      <c r="H2" s="152"/>
    </row>
    <row r="3" spans="1:11" s="1" customFormat="1" ht="15" customHeight="1" x14ac:dyDescent="0.25">
      <c r="A3" s="135"/>
      <c r="B3" s="136"/>
      <c r="C3" s="137"/>
      <c r="D3" s="144" t="s">
        <v>27</v>
      </c>
      <c r="E3" s="153" t="s">
        <v>163</v>
      </c>
      <c r="F3" s="154"/>
      <c r="G3" s="154"/>
      <c r="H3" s="155"/>
    </row>
    <row r="4" spans="1:11" s="1" customFormat="1" ht="12" customHeight="1" thickBot="1" x14ac:dyDescent="0.3">
      <c r="A4" s="135"/>
      <c r="B4" s="136"/>
      <c r="C4" s="137"/>
      <c r="D4" s="145"/>
      <c r="E4" s="156"/>
      <c r="F4" s="157"/>
      <c r="G4" s="157"/>
      <c r="H4" s="158"/>
    </row>
    <row r="5" spans="1:11" s="1" customFormat="1" ht="18" customHeight="1" thickBot="1" x14ac:dyDescent="0.3">
      <c r="A5" s="135"/>
      <c r="B5" s="136"/>
      <c r="C5" s="137"/>
      <c r="D5" s="148" t="s">
        <v>28</v>
      </c>
      <c r="E5" s="141" t="s">
        <v>25</v>
      </c>
      <c r="F5" s="142"/>
      <c r="G5" s="142"/>
      <c r="H5" s="143"/>
    </row>
    <row r="6" spans="1:11" s="1" customFormat="1" ht="15.75" customHeight="1" thickBot="1" x14ac:dyDescent="0.3">
      <c r="A6" s="138"/>
      <c r="B6" s="139"/>
      <c r="C6" s="140"/>
      <c r="D6" s="149"/>
      <c r="E6" s="146" t="s">
        <v>12</v>
      </c>
      <c r="F6" s="147"/>
      <c r="G6" s="147"/>
      <c r="H6" s="3">
        <v>0.309</v>
      </c>
      <c r="K6" s="4"/>
    </row>
    <row r="7" spans="1:11" s="1" customFormat="1" ht="30.75" thickBot="1" x14ac:dyDescent="0.3">
      <c r="A7" s="53" t="s">
        <v>0</v>
      </c>
      <c r="B7" s="54" t="s">
        <v>19</v>
      </c>
      <c r="C7" s="54" t="s">
        <v>18</v>
      </c>
      <c r="D7" s="54" t="s">
        <v>5</v>
      </c>
      <c r="E7" s="54" t="s">
        <v>6</v>
      </c>
      <c r="F7" s="55" t="s">
        <v>1</v>
      </c>
      <c r="G7" s="56" t="s">
        <v>7</v>
      </c>
      <c r="H7" s="57" t="s">
        <v>8</v>
      </c>
      <c r="I7" s="31"/>
      <c r="J7" s="34" t="s">
        <v>15</v>
      </c>
    </row>
    <row r="8" spans="1:11" s="1" customFormat="1" ht="15.75" thickBot="1" x14ac:dyDescent="0.3">
      <c r="A8" s="45">
        <v>1</v>
      </c>
      <c r="B8" s="46"/>
      <c r="C8" s="46"/>
      <c r="D8" s="47" t="s">
        <v>2</v>
      </c>
      <c r="E8" s="58"/>
      <c r="F8" s="58"/>
      <c r="G8" s="58"/>
      <c r="H8" s="59"/>
      <c r="I8" s="31"/>
      <c r="J8" s="32"/>
    </row>
    <row r="9" spans="1:11" s="1" customFormat="1" x14ac:dyDescent="0.25">
      <c r="A9" s="96"/>
      <c r="B9" s="60"/>
      <c r="C9" s="60"/>
      <c r="D9" s="52" t="s">
        <v>22</v>
      </c>
      <c r="E9" s="61"/>
      <c r="F9" s="62"/>
      <c r="G9" s="30"/>
      <c r="H9" s="63"/>
      <c r="I9" s="31"/>
      <c r="J9" s="32"/>
    </row>
    <row r="10" spans="1:11" s="1" customFormat="1" x14ac:dyDescent="0.25">
      <c r="A10" s="101" t="s">
        <v>93</v>
      </c>
      <c r="B10" s="77">
        <v>20305</v>
      </c>
      <c r="C10" s="77" t="s">
        <v>20</v>
      </c>
      <c r="D10" s="78" t="s">
        <v>29</v>
      </c>
      <c r="E10" s="77" t="s">
        <v>30</v>
      </c>
      <c r="F10" s="88">
        <v>8</v>
      </c>
      <c r="G10" s="65">
        <v>245.99</v>
      </c>
      <c r="H10" s="63">
        <f t="shared" ref="H10:H20" si="0">ROUND((G10*F10),2)</f>
        <v>1967.92</v>
      </c>
      <c r="I10" s="31"/>
      <c r="J10" s="66">
        <v>211.96</v>
      </c>
    </row>
    <row r="11" spans="1:11" s="1" customFormat="1" ht="45" x14ac:dyDescent="0.25">
      <c r="A11" s="101" t="s">
        <v>94</v>
      </c>
      <c r="B11" s="39">
        <v>20350</v>
      </c>
      <c r="C11" s="77" t="s">
        <v>20</v>
      </c>
      <c r="D11" s="78" t="s">
        <v>74</v>
      </c>
      <c r="E11" s="77" t="s">
        <v>42</v>
      </c>
      <c r="F11" s="88">
        <v>310</v>
      </c>
      <c r="G11" s="65">
        <v>146.16</v>
      </c>
      <c r="H11" s="63">
        <f t="shared" si="0"/>
        <v>45309.599999999999</v>
      </c>
      <c r="I11" s="31"/>
      <c r="J11" s="66">
        <v>115.08</v>
      </c>
    </row>
    <row r="12" spans="1:11" s="1" customFormat="1" ht="45" x14ac:dyDescent="0.25">
      <c r="A12" s="101" t="s">
        <v>95</v>
      </c>
      <c r="B12" s="79">
        <v>20801</v>
      </c>
      <c r="C12" s="80" t="s">
        <v>20</v>
      </c>
      <c r="D12" s="78" t="s">
        <v>32</v>
      </c>
      <c r="E12" s="67" t="s">
        <v>30</v>
      </c>
      <c r="F12" s="88">
        <v>14.5</v>
      </c>
      <c r="G12" s="65">
        <v>506.54</v>
      </c>
      <c r="H12" s="63">
        <f t="shared" si="0"/>
        <v>7344.83</v>
      </c>
      <c r="I12" s="31"/>
      <c r="J12" s="66">
        <v>357.34</v>
      </c>
    </row>
    <row r="13" spans="1:11" s="1" customFormat="1" x14ac:dyDescent="0.25">
      <c r="A13" s="101" t="s">
        <v>96</v>
      </c>
      <c r="B13" s="81">
        <v>41598</v>
      </c>
      <c r="C13" s="80" t="s">
        <v>21</v>
      </c>
      <c r="D13" s="82" t="s">
        <v>33</v>
      </c>
      <c r="E13" s="77" t="s">
        <v>34</v>
      </c>
      <c r="F13" s="104">
        <v>1</v>
      </c>
      <c r="G13" s="65">
        <f>ROUND((J13*(1+$H$6)),2)</f>
        <v>1607.03</v>
      </c>
      <c r="H13" s="63">
        <f t="shared" si="0"/>
        <v>1607.03</v>
      </c>
      <c r="I13" s="31"/>
      <c r="J13" s="66">
        <v>1227.68</v>
      </c>
    </row>
    <row r="14" spans="1:11" s="1" customFormat="1" x14ac:dyDescent="0.25">
      <c r="A14" s="101" t="s">
        <v>98</v>
      </c>
      <c r="B14" s="83" t="s">
        <v>35</v>
      </c>
      <c r="C14" s="84" t="s">
        <v>36</v>
      </c>
      <c r="D14" s="85" t="s">
        <v>82</v>
      </c>
      <c r="E14" s="80" t="s">
        <v>34</v>
      </c>
      <c r="F14" s="88">
        <v>1</v>
      </c>
      <c r="G14" s="65">
        <f>ROUND((J14*(1+$H$6)),2)</f>
        <v>1180.17</v>
      </c>
      <c r="H14" s="63">
        <f t="shared" si="0"/>
        <v>1180.17</v>
      </c>
      <c r="I14" s="31"/>
      <c r="J14" s="66">
        <v>901.58</v>
      </c>
    </row>
    <row r="15" spans="1:11" s="1" customFormat="1" x14ac:dyDescent="0.25">
      <c r="A15" s="101" t="s">
        <v>99</v>
      </c>
      <c r="B15" s="83" t="s">
        <v>37</v>
      </c>
      <c r="C15" s="84" t="s">
        <v>36</v>
      </c>
      <c r="D15" s="86" t="s">
        <v>38</v>
      </c>
      <c r="E15" s="84" t="s">
        <v>34</v>
      </c>
      <c r="F15" s="88">
        <v>1</v>
      </c>
      <c r="G15" s="65">
        <f>ROUND((J15*(1+$H$6)),2)</f>
        <v>269.64999999999998</v>
      </c>
      <c r="H15" s="63">
        <f t="shared" si="0"/>
        <v>269.64999999999998</v>
      </c>
      <c r="I15" s="31"/>
      <c r="J15" s="66">
        <v>206</v>
      </c>
    </row>
    <row r="16" spans="1:11" s="1" customFormat="1" x14ac:dyDescent="0.25">
      <c r="A16" s="64"/>
      <c r="B16" s="80"/>
      <c r="C16" s="80"/>
      <c r="D16" s="87" t="s">
        <v>39</v>
      </c>
      <c r="E16" s="80"/>
      <c r="F16" s="88"/>
      <c r="G16" s="65"/>
      <c r="H16" s="63"/>
      <c r="I16" s="31"/>
      <c r="J16" s="32"/>
    </row>
    <row r="17" spans="1:13" s="1" customFormat="1" x14ac:dyDescent="0.25">
      <c r="A17" s="101" t="s">
        <v>100</v>
      </c>
      <c r="B17" s="80">
        <v>10201</v>
      </c>
      <c r="C17" s="80" t="s">
        <v>20</v>
      </c>
      <c r="D17" s="89" t="s">
        <v>40</v>
      </c>
      <c r="E17" s="77" t="s">
        <v>30</v>
      </c>
      <c r="F17" s="88">
        <v>774</v>
      </c>
      <c r="G17" s="65">
        <v>21.81</v>
      </c>
      <c r="H17" s="63">
        <f t="shared" si="0"/>
        <v>16880.939999999999</v>
      </c>
      <c r="I17" s="31"/>
      <c r="J17" s="66">
        <v>15.92</v>
      </c>
    </row>
    <row r="18" spans="1:13" s="1" customFormat="1" x14ac:dyDescent="0.25">
      <c r="A18" s="101" t="s">
        <v>101</v>
      </c>
      <c r="B18" s="80">
        <v>10216</v>
      </c>
      <c r="C18" s="80" t="s">
        <v>20</v>
      </c>
      <c r="D18" s="89" t="s">
        <v>41</v>
      </c>
      <c r="E18" s="80" t="s">
        <v>42</v>
      </c>
      <c r="F18" s="88">
        <v>100</v>
      </c>
      <c r="G18" s="65">
        <v>8.39</v>
      </c>
      <c r="H18" s="63">
        <f t="shared" si="0"/>
        <v>839</v>
      </c>
      <c r="I18" s="31"/>
      <c r="J18" s="66">
        <v>6.12</v>
      </c>
    </row>
    <row r="19" spans="1:13" s="1" customFormat="1" x14ac:dyDescent="0.25">
      <c r="A19" s="101" t="s">
        <v>102</v>
      </c>
      <c r="B19" s="80">
        <v>10229</v>
      </c>
      <c r="C19" s="80" t="s">
        <v>20</v>
      </c>
      <c r="D19" s="89" t="s">
        <v>43</v>
      </c>
      <c r="E19" s="80" t="s">
        <v>44</v>
      </c>
      <c r="F19" s="88">
        <v>10</v>
      </c>
      <c r="G19" s="65">
        <v>33.549999999999997</v>
      </c>
      <c r="H19" s="63">
        <f t="shared" si="0"/>
        <v>335.5</v>
      </c>
      <c r="I19" s="31"/>
      <c r="J19" s="66">
        <v>24.49</v>
      </c>
    </row>
    <row r="20" spans="1:13" s="1" customFormat="1" x14ac:dyDescent="0.25">
      <c r="A20" s="101" t="s">
        <v>103</v>
      </c>
      <c r="B20" s="80">
        <v>10404</v>
      </c>
      <c r="C20" s="80" t="s">
        <v>20</v>
      </c>
      <c r="D20" s="89" t="s">
        <v>45</v>
      </c>
      <c r="E20" s="80" t="s">
        <v>44</v>
      </c>
      <c r="F20" s="88">
        <v>15</v>
      </c>
      <c r="G20" s="65">
        <v>110.15</v>
      </c>
      <c r="H20" s="63">
        <f t="shared" si="0"/>
        <v>1652.25</v>
      </c>
      <c r="I20" s="31"/>
      <c r="J20" s="66">
        <v>80.42</v>
      </c>
    </row>
    <row r="21" spans="1:13" s="1" customFormat="1" ht="15.75" thickBot="1" x14ac:dyDescent="0.3">
      <c r="A21" s="5"/>
      <c r="B21" s="6"/>
      <c r="C21" s="6"/>
      <c r="D21" s="7"/>
      <c r="E21" s="40"/>
      <c r="F21" s="41"/>
      <c r="G21" s="8" t="s">
        <v>23</v>
      </c>
      <c r="H21" s="42">
        <f>SUM(H9:H20)</f>
        <v>77386.89</v>
      </c>
      <c r="I21" s="31"/>
      <c r="J21" s="67"/>
    </row>
    <row r="22" spans="1:13" s="1" customFormat="1" ht="15.75" thickBot="1" x14ac:dyDescent="0.3">
      <c r="A22" s="45">
        <v>2</v>
      </c>
      <c r="B22" s="46"/>
      <c r="C22" s="46"/>
      <c r="D22" s="47" t="s">
        <v>48</v>
      </c>
      <c r="E22" s="58"/>
      <c r="F22" s="58"/>
      <c r="G22" s="58"/>
      <c r="H22" s="59"/>
      <c r="I22" s="31"/>
      <c r="J22" s="67"/>
    </row>
    <row r="23" spans="1:13" s="1" customFormat="1" ht="30" x14ac:dyDescent="0.25">
      <c r="A23" s="102" t="s">
        <v>104</v>
      </c>
      <c r="B23" s="39" t="s">
        <v>46</v>
      </c>
      <c r="C23" s="67" t="s">
        <v>21</v>
      </c>
      <c r="D23" s="90" t="s">
        <v>47</v>
      </c>
      <c r="E23" s="80" t="s">
        <v>30</v>
      </c>
      <c r="F23" s="88">
        <v>4455</v>
      </c>
      <c r="G23" s="30">
        <f>ROUND((J23*(1+$H$6)),2)</f>
        <v>0.65</v>
      </c>
      <c r="H23" s="63">
        <f t="shared" ref="H23" si="1">ROUND((G23*F23),2)</f>
        <v>2895.75</v>
      </c>
      <c r="I23" s="31"/>
      <c r="J23" s="49">
        <v>0.5</v>
      </c>
    </row>
    <row r="24" spans="1:13" s="1" customFormat="1" x14ac:dyDescent="0.25">
      <c r="A24" s="102" t="s">
        <v>97</v>
      </c>
      <c r="B24" s="39">
        <v>40754</v>
      </c>
      <c r="C24" s="67" t="s">
        <v>31</v>
      </c>
      <c r="D24" s="90" t="s">
        <v>79</v>
      </c>
      <c r="E24" s="80" t="s">
        <v>30</v>
      </c>
      <c r="F24" s="88">
        <v>4455</v>
      </c>
      <c r="G24" s="30">
        <f>ROUND((J24*(1+$H$6)),2)</f>
        <v>1.18</v>
      </c>
      <c r="H24" s="63">
        <f t="shared" ref="H24:H25" si="2">ROUND((G24*F24),2)</f>
        <v>5256.9</v>
      </c>
      <c r="I24" s="31"/>
      <c r="J24" s="49">
        <v>0.9</v>
      </c>
      <c r="K24" s="9"/>
      <c r="L24" s="25"/>
      <c r="M24" s="26"/>
    </row>
    <row r="25" spans="1:13" s="1" customFormat="1" ht="30" x14ac:dyDescent="0.25">
      <c r="A25" s="102" t="s">
        <v>106</v>
      </c>
      <c r="B25" s="83">
        <v>10512</v>
      </c>
      <c r="C25" s="84" t="s">
        <v>20</v>
      </c>
      <c r="D25" s="86" t="s">
        <v>83</v>
      </c>
      <c r="E25" s="84" t="s">
        <v>84</v>
      </c>
      <c r="F25" s="88">
        <v>0.5</v>
      </c>
      <c r="G25" s="65">
        <v>18193.419999999998</v>
      </c>
      <c r="H25" s="63">
        <f t="shared" si="2"/>
        <v>9096.7099999999991</v>
      </c>
      <c r="I25" s="31"/>
      <c r="J25" s="66">
        <v>12826.34</v>
      </c>
      <c r="K25" s="9"/>
      <c r="L25" s="25"/>
      <c r="M25" s="26"/>
    </row>
    <row r="26" spans="1:13" s="1" customFormat="1" ht="15.75" thickBot="1" x14ac:dyDescent="0.3">
      <c r="A26" s="5"/>
      <c r="B26" s="6"/>
      <c r="C26" s="6"/>
      <c r="D26" s="7"/>
      <c r="E26" s="40"/>
      <c r="F26" s="41"/>
      <c r="G26" s="8" t="s">
        <v>23</v>
      </c>
      <c r="H26" s="42">
        <f>SUM(H23:H25)</f>
        <v>17249.36</v>
      </c>
      <c r="I26" s="31"/>
      <c r="J26" s="50"/>
      <c r="K26" s="11"/>
      <c r="L26" s="10"/>
      <c r="M26" s="11"/>
    </row>
    <row r="27" spans="1:13" s="1" customFormat="1" ht="15.75" thickBot="1" x14ac:dyDescent="0.3">
      <c r="A27" s="45">
        <v>3</v>
      </c>
      <c r="B27" s="46"/>
      <c r="C27" s="46"/>
      <c r="D27" s="47" t="s">
        <v>50</v>
      </c>
      <c r="E27" s="58"/>
      <c r="F27" s="58"/>
      <c r="G27" s="58"/>
      <c r="H27" s="59"/>
      <c r="I27" s="31"/>
      <c r="J27" s="50"/>
      <c r="K27" s="12"/>
      <c r="L27" s="27"/>
      <c r="M27" s="28"/>
    </row>
    <row r="28" spans="1:13" s="1" customFormat="1" ht="30" x14ac:dyDescent="0.25">
      <c r="A28" s="100" t="s">
        <v>105</v>
      </c>
      <c r="B28" s="80">
        <v>200202</v>
      </c>
      <c r="C28" s="80" t="s">
        <v>20</v>
      </c>
      <c r="D28" s="91" t="s">
        <v>76</v>
      </c>
      <c r="E28" s="80" t="s">
        <v>42</v>
      </c>
      <c r="F28" s="105">
        <v>450</v>
      </c>
      <c r="G28" s="30">
        <v>50.66</v>
      </c>
      <c r="H28" s="33">
        <f t="shared" ref="H28:H37" si="3">ROUND((G28*F28),2)</f>
        <v>22797</v>
      </c>
      <c r="I28" s="31"/>
      <c r="J28" s="49">
        <v>34.799999999999997</v>
      </c>
      <c r="K28" s="12"/>
      <c r="L28" s="10"/>
      <c r="M28" s="11"/>
    </row>
    <row r="29" spans="1:13" s="1" customFormat="1" ht="30" x14ac:dyDescent="0.25">
      <c r="A29" s="100" t="s">
        <v>107</v>
      </c>
      <c r="B29" s="80">
        <v>200253</v>
      </c>
      <c r="C29" s="39" t="s">
        <v>20</v>
      </c>
      <c r="D29" s="90" t="s">
        <v>51</v>
      </c>
      <c r="E29" s="80" t="s">
        <v>30</v>
      </c>
      <c r="F29" s="92">
        <v>65</v>
      </c>
      <c r="G29" s="30">
        <v>65.55</v>
      </c>
      <c r="H29" s="33">
        <f t="shared" si="3"/>
        <v>4260.75</v>
      </c>
      <c r="I29" s="31"/>
      <c r="J29" s="49">
        <v>45.97</v>
      </c>
      <c r="K29" s="12"/>
      <c r="L29" s="35"/>
      <c r="M29" s="36"/>
    </row>
    <row r="30" spans="1:13" s="1" customFormat="1" x14ac:dyDescent="0.25">
      <c r="A30" s="100" t="s">
        <v>108</v>
      </c>
      <c r="B30" s="80">
        <v>41246</v>
      </c>
      <c r="C30" s="39" t="s">
        <v>31</v>
      </c>
      <c r="D30" s="90" t="s">
        <v>52</v>
      </c>
      <c r="E30" s="80" t="s">
        <v>42</v>
      </c>
      <c r="F30" s="92">
        <f>7*2</f>
        <v>14</v>
      </c>
      <c r="G30" s="30">
        <f>ROUND((J30*(1+$H$6)),2)</f>
        <v>57.75</v>
      </c>
      <c r="H30" s="33">
        <f t="shared" si="3"/>
        <v>808.5</v>
      </c>
      <c r="I30" s="31"/>
      <c r="J30" s="49">
        <v>44.12</v>
      </c>
      <c r="K30" s="12"/>
      <c r="L30" s="35"/>
      <c r="M30" s="36"/>
    </row>
    <row r="31" spans="1:13" s="1" customFormat="1" ht="45" x14ac:dyDescent="0.25">
      <c r="A31" s="100" t="s">
        <v>109</v>
      </c>
      <c r="B31" s="80">
        <v>200237</v>
      </c>
      <c r="C31" s="80" t="s">
        <v>20</v>
      </c>
      <c r="D31" s="90" t="s">
        <v>53</v>
      </c>
      <c r="E31" s="80" t="s">
        <v>30</v>
      </c>
      <c r="F31" s="92">
        <v>2350</v>
      </c>
      <c r="G31" s="30">
        <v>64.38</v>
      </c>
      <c r="H31" s="33">
        <f t="shared" si="3"/>
        <v>151293</v>
      </c>
      <c r="I31" s="31"/>
      <c r="J31" s="49">
        <v>44.38</v>
      </c>
      <c r="K31" s="12"/>
      <c r="L31" s="35"/>
      <c r="M31" s="36"/>
    </row>
    <row r="32" spans="1:13" s="1" customFormat="1" x14ac:dyDescent="0.25">
      <c r="A32" s="68"/>
      <c r="B32" s="80"/>
      <c r="C32" s="80"/>
      <c r="D32" s="87" t="s">
        <v>54</v>
      </c>
      <c r="E32" s="80"/>
      <c r="F32" s="92"/>
      <c r="G32" s="30"/>
      <c r="H32" s="33"/>
      <c r="I32" s="31"/>
      <c r="J32" s="50"/>
      <c r="K32" s="12"/>
      <c r="L32" s="35"/>
      <c r="M32" s="36"/>
    </row>
    <row r="33" spans="1:13" s="1" customFormat="1" x14ac:dyDescent="0.25">
      <c r="A33" s="100" t="s">
        <v>110</v>
      </c>
      <c r="B33" s="80">
        <v>200326</v>
      </c>
      <c r="C33" s="80" t="s">
        <v>20</v>
      </c>
      <c r="D33" s="90" t="s">
        <v>166</v>
      </c>
      <c r="E33" s="80" t="s">
        <v>30</v>
      </c>
      <c r="F33" s="92">
        <v>840</v>
      </c>
      <c r="G33" s="30">
        <v>17.329999999999998</v>
      </c>
      <c r="H33" s="33">
        <f t="shared" si="3"/>
        <v>14557.2</v>
      </c>
      <c r="I33" s="31"/>
      <c r="J33" s="49">
        <v>13.79</v>
      </c>
      <c r="K33" s="12"/>
      <c r="L33" s="35"/>
      <c r="M33" s="36"/>
    </row>
    <row r="34" spans="1:13" s="1" customFormat="1" x14ac:dyDescent="0.25">
      <c r="A34" s="100" t="s">
        <v>111</v>
      </c>
      <c r="B34" s="80">
        <v>38640</v>
      </c>
      <c r="C34" s="39" t="s">
        <v>21</v>
      </c>
      <c r="D34" s="90" t="s">
        <v>55</v>
      </c>
      <c r="E34" s="80" t="s">
        <v>44</v>
      </c>
      <c r="F34" s="92">
        <v>1000</v>
      </c>
      <c r="G34" s="30">
        <f>ROUND((J34*(1+$H$6)),2)</f>
        <v>2.37</v>
      </c>
      <c r="H34" s="33">
        <f t="shared" si="3"/>
        <v>2370</v>
      </c>
      <c r="I34" s="31"/>
      <c r="J34" s="49">
        <v>1.81</v>
      </c>
      <c r="K34" s="12"/>
      <c r="L34" s="35"/>
      <c r="M34" s="36"/>
    </row>
    <row r="35" spans="1:13" s="1" customFormat="1" x14ac:dyDescent="0.25">
      <c r="A35" s="100" t="s">
        <v>112</v>
      </c>
      <c r="B35" s="80" t="s">
        <v>17</v>
      </c>
      <c r="C35" s="39" t="s">
        <v>56</v>
      </c>
      <c r="D35" s="90" t="s">
        <v>57</v>
      </c>
      <c r="E35" s="80" t="s">
        <v>44</v>
      </c>
      <c r="F35" s="92">
        <v>18</v>
      </c>
      <c r="G35" s="30">
        <f>ROUND((J35*(1+$H$6)),2)</f>
        <v>1963.5</v>
      </c>
      <c r="H35" s="33">
        <f t="shared" si="3"/>
        <v>35343</v>
      </c>
      <c r="I35" s="31"/>
      <c r="J35" s="49">
        <v>1500</v>
      </c>
      <c r="K35" s="12"/>
      <c r="L35" s="35"/>
      <c r="M35" s="36"/>
    </row>
    <row r="36" spans="1:13" s="1" customFormat="1" x14ac:dyDescent="0.25">
      <c r="A36" s="100" t="s">
        <v>113</v>
      </c>
      <c r="B36" s="80">
        <v>42203</v>
      </c>
      <c r="C36" s="39" t="s">
        <v>31</v>
      </c>
      <c r="D36" s="90" t="s">
        <v>58</v>
      </c>
      <c r="E36" s="80" t="s">
        <v>44</v>
      </c>
      <c r="F36" s="92">
        <v>8</v>
      </c>
      <c r="G36" s="30">
        <f>ROUND((J36*(1+$H$6)),2)</f>
        <v>136.52000000000001</v>
      </c>
      <c r="H36" s="33">
        <f t="shared" si="3"/>
        <v>1092.1600000000001</v>
      </c>
      <c r="I36" s="31"/>
      <c r="J36" s="49">
        <v>104.29</v>
      </c>
      <c r="K36" s="12"/>
      <c r="L36" s="35"/>
      <c r="M36" s="36"/>
    </row>
    <row r="37" spans="1:13" s="1" customFormat="1" x14ac:dyDescent="0.25">
      <c r="A37" s="100" t="s">
        <v>114</v>
      </c>
      <c r="B37" s="80">
        <v>20522</v>
      </c>
      <c r="C37" s="39" t="s">
        <v>20</v>
      </c>
      <c r="D37" s="85" t="s">
        <v>59</v>
      </c>
      <c r="E37" s="80" t="s">
        <v>49</v>
      </c>
      <c r="F37" s="92">
        <v>6.6</v>
      </c>
      <c r="G37" s="30">
        <f>ROUND((J37*(1+$H$6)),2)</f>
        <v>111.21</v>
      </c>
      <c r="H37" s="33">
        <f t="shared" si="3"/>
        <v>733.99</v>
      </c>
      <c r="I37" s="31"/>
      <c r="J37" s="49">
        <v>84.96</v>
      </c>
      <c r="K37" s="12"/>
      <c r="L37" s="35"/>
      <c r="M37" s="36"/>
    </row>
    <row r="38" spans="1:13" s="1" customFormat="1" x14ac:dyDescent="0.25">
      <c r="A38" s="68"/>
      <c r="B38" s="93"/>
      <c r="C38" s="93"/>
      <c r="D38" s="87" t="s">
        <v>60</v>
      </c>
      <c r="E38" s="85"/>
      <c r="F38" s="92"/>
      <c r="G38" s="30"/>
      <c r="H38" s="33"/>
      <c r="I38" s="31"/>
      <c r="J38" s="50"/>
      <c r="K38" s="12"/>
      <c r="L38" s="35"/>
      <c r="M38" s="36"/>
    </row>
    <row r="39" spans="1:13" s="1" customFormat="1" ht="30" x14ac:dyDescent="0.25">
      <c r="A39" s="100" t="s">
        <v>115</v>
      </c>
      <c r="B39" s="80">
        <v>200511</v>
      </c>
      <c r="C39" s="80" t="s">
        <v>20</v>
      </c>
      <c r="D39" s="94" t="s">
        <v>61</v>
      </c>
      <c r="E39" s="80" t="s">
        <v>44</v>
      </c>
      <c r="F39" s="92">
        <v>24</v>
      </c>
      <c r="G39" s="30">
        <v>122.57</v>
      </c>
      <c r="H39" s="33">
        <f t="shared" ref="H39:H53" si="4">ROUND((G39*F39),2)</f>
        <v>2941.68</v>
      </c>
      <c r="I39" s="31"/>
      <c r="J39" s="49">
        <v>136.66999999999999</v>
      </c>
      <c r="K39" s="12"/>
      <c r="L39" s="35"/>
      <c r="M39" s="36"/>
    </row>
    <row r="40" spans="1:13" s="1" customFormat="1" ht="45" x14ac:dyDescent="0.25">
      <c r="A40" s="100" t="s">
        <v>116</v>
      </c>
      <c r="B40" s="80">
        <v>200512</v>
      </c>
      <c r="C40" s="80" t="s">
        <v>20</v>
      </c>
      <c r="D40" s="90" t="s">
        <v>62</v>
      </c>
      <c r="E40" s="80" t="s">
        <v>44</v>
      </c>
      <c r="F40" s="92">
        <v>6</v>
      </c>
      <c r="G40" s="30">
        <v>346.89</v>
      </c>
      <c r="H40" s="33">
        <f t="shared" si="4"/>
        <v>2081.34</v>
      </c>
      <c r="I40" s="31"/>
      <c r="J40" s="49">
        <v>369.83</v>
      </c>
      <c r="K40" s="12"/>
      <c r="L40" s="35"/>
      <c r="M40" s="36"/>
    </row>
    <row r="41" spans="1:13" s="1" customFormat="1" ht="30" x14ac:dyDescent="0.25">
      <c r="A41" s="100" t="s">
        <v>117</v>
      </c>
      <c r="B41" s="80">
        <v>200563</v>
      </c>
      <c r="C41" s="80" t="s">
        <v>20</v>
      </c>
      <c r="D41" s="90" t="s">
        <v>63</v>
      </c>
      <c r="E41" s="80" t="s">
        <v>42</v>
      </c>
      <c r="F41" s="92">
        <v>160</v>
      </c>
      <c r="G41" s="30">
        <v>129.80000000000001</v>
      </c>
      <c r="H41" s="33">
        <f t="shared" si="4"/>
        <v>20768</v>
      </c>
      <c r="I41" s="31"/>
      <c r="J41" s="49">
        <v>136.68</v>
      </c>
      <c r="K41" s="12"/>
      <c r="L41" s="35"/>
      <c r="M41" s="36"/>
    </row>
    <row r="42" spans="1:13" s="1" customFormat="1" x14ac:dyDescent="0.25">
      <c r="A42" s="100" t="s">
        <v>118</v>
      </c>
      <c r="B42" s="80" t="s">
        <v>17</v>
      </c>
      <c r="C42" s="39" t="s">
        <v>56</v>
      </c>
      <c r="D42" s="90" t="s">
        <v>64</v>
      </c>
      <c r="E42" s="80" t="s">
        <v>44</v>
      </c>
      <c r="F42" s="92">
        <v>24</v>
      </c>
      <c r="G42" s="30">
        <f>ROUND((J42*(1+$H$6)),2)</f>
        <v>261.8</v>
      </c>
      <c r="H42" s="33">
        <f t="shared" si="4"/>
        <v>6283.2</v>
      </c>
      <c r="I42" s="31"/>
      <c r="J42" s="49">
        <v>200</v>
      </c>
      <c r="K42" s="12"/>
      <c r="L42" s="35"/>
      <c r="M42" s="36"/>
    </row>
    <row r="43" spans="1:13" s="1" customFormat="1" x14ac:dyDescent="0.25">
      <c r="A43" s="100" t="s">
        <v>119</v>
      </c>
      <c r="B43" s="80">
        <v>21042</v>
      </c>
      <c r="C43" s="39" t="s">
        <v>20</v>
      </c>
      <c r="D43" s="90" t="s">
        <v>167</v>
      </c>
      <c r="E43" s="80" t="s">
        <v>42</v>
      </c>
      <c r="F43" s="92">
        <v>350</v>
      </c>
      <c r="G43" s="30">
        <f>ROUND((J43*(1+$H$6)),2)</f>
        <v>40.200000000000003</v>
      </c>
      <c r="H43" s="33">
        <f t="shared" ref="H43" si="5">ROUND((G43*F43),2)</f>
        <v>14070</v>
      </c>
      <c r="I43" s="31"/>
      <c r="J43" s="49">
        <v>30.71</v>
      </c>
      <c r="K43" s="12"/>
      <c r="L43" s="35"/>
      <c r="M43" s="36"/>
    </row>
    <row r="44" spans="1:13" s="1" customFormat="1" x14ac:dyDescent="0.25">
      <c r="A44" s="68"/>
      <c r="B44" s="80"/>
      <c r="C44" s="39"/>
      <c r="D44" s="87" t="s">
        <v>24</v>
      </c>
      <c r="E44" s="80"/>
      <c r="F44" s="92"/>
      <c r="G44" s="30"/>
      <c r="H44" s="33"/>
      <c r="I44" s="31"/>
      <c r="J44" s="49"/>
      <c r="K44" s="12"/>
      <c r="L44" s="35"/>
      <c r="M44" s="36"/>
    </row>
    <row r="45" spans="1:13" s="1" customFormat="1" ht="30" x14ac:dyDescent="0.25">
      <c r="A45" s="100" t="s">
        <v>120</v>
      </c>
      <c r="B45" s="80">
        <v>151814</v>
      </c>
      <c r="C45" s="39" t="s">
        <v>20</v>
      </c>
      <c r="D45" s="90" t="s">
        <v>77</v>
      </c>
      <c r="E45" s="80" t="s">
        <v>44</v>
      </c>
      <c r="F45" s="92">
        <v>25</v>
      </c>
      <c r="G45" s="30">
        <v>252.91</v>
      </c>
      <c r="H45" s="33">
        <f t="shared" si="4"/>
        <v>6322.75</v>
      </c>
      <c r="I45" s="31"/>
      <c r="J45" s="49">
        <v>184.06</v>
      </c>
      <c r="K45" s="12"/>
      <c r="L45" s="35"/>
      <c r="M45" s="36"/>
    </row>
    <row r="46" spans="1:13" s="1" customFormat="1" x14ac:dyDescent="0.25">
      <c r="A46" s="100" t="s">
        <v>121</v>
      </c>
      <c r="B46" s="116">
        <v>41237</v>
      </c>
      <c r="C46" s="117" t="s">
        <v>168</v>
      </c>
      <c r="D46" s="118" t="s">
        <v>169</v>
      </c>
      <c r="E46" s="80" t="s">
        <v>44</v>
      </c>
      <c r="F46" s="92">
        <v>30</v>
      </c>
      <c r="G46" s="30">
        <f>ROUND((J46*(1+$H$6)),2)</f>
        <v>1426.8</v>
      </c>
      <c r="H46" s="33">
        <f t="shared" si="4"/>
        <v>42804</v>
      </c>
      <c r="I46" s="31"/>
      <c r="J46" s="49">
        <v>1089.99</v>
      </c>
      <c r="K46" s="12"/>
      <c r="L46" s="35"/>
      <c r="M46" s="36"/>
    </row>
    <row r="47" spans="1:13" s="1" customFormat="1" x14ac:dyDescent="0.25">
      <c r="A47" s="100" t="s">
        <v>122</v>
      </c>
      <c r="B47" s="80">
        <v>200722</v>
      </c>
      <c r="C47" s="39" t="s">
        <v>20</v>
      </c>
      <c r="D47" s="90" t="s">
        <v>78</v>
      </c>
      <c r="E47" s="80" t="s">
        <v>44</v>
      </c>
      <c r="F47" s="92">
        <v>30</v>
      </c>
      <c r="G47" s="30">
        <v>448.88</v>
      </c>
      <c r="H47" s="33">
        <f t="shared" si="4"/>
        <v>13466.4</v>
      </c>
      <c r="I47" s="31"/>
      <c r="J47" s="49">
        <v>387.83</v>
      </c>
      <c r="K47" s="12"/>
      <c r="L47" s="35"/>
      <c r="M47" s="36"/>
    </row>
    <row r="48" spans="1:13" s="1" customFormat="1" x14ac:dyDescent="0.25">
      <c r="A48" s="68"/>
      <c r="B48" s="80"/>
      <c r="C48" s="39"/>
      <c r="D48" s="87" t="s">
        <v>65</v>
      </c>
      <c r="E48" s="80"/>
      <c r="F48" s="92"/>
      <c r="G48" s="30"/>
      <c r="H48" s="33"/>
      <c r="I48" s="31"/>
      <c r="J48" s="50"/>
      <c r="K48" s="12"/>
      <c r="L48" s="35"/>
      <c r="M48" s="36"/>
    </row>
    <row r="49" spans="1:13" s="1" customFormat="1" ht="45" x14ac:dyDescent="0.25">
      <c r="A49" s="100" t="s">
        <v>123</v>
      </c>
      <c r="B49" s="80">
        <v>50608</v>
      </c>
      <c r="C49" s="39" t="s">
        <v>20</v>
      </c>
      <c r="D49" s="90" t="s">
        <v>66</v>
      </c>
      <c r="E49" s="80" t="s">
        <v>30</v>
      </c>
      <c r="F49" s="92">
        <v>69</v>
      </c>
      <c r="G49" s="30">
        <v>91.64</v>
      </c>
      <c r="H49" s="33">
        <f t="shared" si="4"/>
        <v>6323.16</v>
      </c>
      <c r="I49" s="31"/>
      <c r="J49" s="49">
        <v>65.59</v>
      </c>
      <c r="K49" s="12"/>
      <c r="L49" s="35"/>
      <c r="M49" s="36"/>
    </row>
    <row r="50" spans="1:13" s="1" customFormat="1" ht="30" x14ac:dyDescent="0.25">
      <c r="A50" s="100" t="s">
        <v>124</v>
      </c>
      <c r="B50" s="80">
        <v>120308</v>
      </c>
      <c r="C50" s="39" t="s">
        <v>20</v>
      </c>
      <c r="D50" s="90" t="s">
        <v>67</v>
      </c>
      <c r="E50" s="80" t="s">
        <v>30</v>
      </c>
      <c r="F50" s="92">
        <v>138</v>
      </c>
      <c r="G50" s="30">
        <v>6.56</v>
      </c>
      <c r="H50" s="33">
        <f t="shared" si="4"/>
        <v>905.28</v>
      </c>
      <c r="I50" s="31"/>
      <c r="J50" s="49">
        <v>4.92</v>
      </c>
      <c r="K50" s="12"/>
      <c r="L50" s="35"/>
      <c r="M50" s="36"/>
    </row>
    <row r="51" spans="1:13" s="1" customFormat="1" ht="30" x14ac:dyDescent="0.25">
      <c r="A51" s="100" t="s">
        <v>125</v>
      </c>
      <c r="B51" s="80">
        <v>100204</v>
      </c>
      <c r="C51" s="39" t="s">
        <v>20</v>
      </c>
      <c r="D51" s="90" t="s">
        <v>68</v>
      </c>
      <c r="E51" s="80" t="s">
        <v>30</v>
      </c>
      <c r="F51" s="92">
        <v>69</v>
      </c>
      <c r="G51" s="30">
        <v>38.130000000000003</v>
      </c>
      <c r="H51" s="33">
        <f t="shared" si="4"/>
        <v>2630.97</v>
      </c>
      <c r="I51" s="31"/>
      <c r="J51" s="49">
        <v>28.4</v>
      </c>
      <c r="K51" s="12"/>
      <c r="L51" s="35"/>
      <c r="M51" s="36"/>
    </row>
    <row r="52" spans="1:13" s="1" customFormat="1" ht="30" x14ac:dyDescent="0.25">
      <c r="A52" s="100" t="s">
        <v>126</v>
      </c>
      <c r="B52" s="80">
        <v>120303</v>
      </c>
      <c r="C52" s="39" t="s">
        <v>20</v>
      </c>
      <c r="D52" s="90" t="s">
        <v>81</v>
      </c>
      <c r="E52" s="80" t="s">
        <v>30</v>
      </c>
      <c r="F52" s="92">
        <v>69</v>
      </c>
      <c r="G52" s="30">
        <v>49.49</v>
      </c>
      <c r="H52" s="33">
        <f t="shared" si="4"/>
        <v>3414.81</v>
      </c>
      <c r="I52" s="31"/>
      <c r="J52" s="49">
        <v>36.29</v>
      </c>
      <c r="K52" s="12"/>
      <c r="L52" s="35"/>
      <c r="M52" s="36"/>
    </row>
    <row r="53" spans="1:13" s="1" customFormat="1" ht="30" x14ac:dyDescent="0.25">
      <c r="A53" s="100" t="s">
        <v>127</v>
      </c>
      <c r="B53" s="80">
        <v>190117</v>
      </c>
      <c r="C53" s="39" t="s">
        <v>20</v>
      </c>
      <c r="D53" s="90" t="s">
        <v>69</v>
      </c>
      <c r="E53" s="80" t="s">
        <v>30</v>
      </c>
      <c r="F53" s="92">
        <v>69</v>
      </c>
      <c r="G53" s="30">
        <v>18.57</v>
      </c>
      <c r="H53" s="33">
        <f t="shared" si="4"/>
        <v>1281.33</v>
      </c>
      <c r="I53" s="31"/>
      <c r="J53" s="49">
        <v>13.85</v>
      </c>
      <c r="K53" s="12"/>
      <c r="L53" s="35"/>
      <c r="M53" s="36"/>
    </row>
    <row r="54" spans="1:13" s="1" customFormat="1" ht="15.75" thickBot="1" x14ac:dyDescent="0.3">
      <c r="A54" s="13"/>
      <c r="B54" s="14"/>
      <c r="C54" s="14"/>
      <c r="D54" s="15"/>
      <c r="E54" s="69"/>
      <c r="F54" s="70"/>
      <c r="G54" s="8" t="s">
        <v>23</v>
      </c>
      <c r="H54" s="71">
        <f>SUM(H28:H53)</f>
        <v>356548.52</v>
      </c>
      <c r="I54" s="31"/>
      <c r="J54" s="50"/>
    </row>
    <row r="55" spans="1:13" s="1" customFormat="1" ht="15.75" thickBot="1" x14ac:dyDescent="0.3">
      <c r="A55" s="45">
        <v>4</v>
      </c>
      <c r="B55" s="46"/>
      <c r="C55" s="46"/>
      <c r="D55" s="47" t="s">
        <v>70</v>
      </c>
      <c r="E55" s="58"/>
      <c r="F55" s="58"/>
      <c r="G55" s="58"/>
      <c r="H55" s="59"/>
      <c r="I55" s="31"/>
      <c r="J55" s="50"/>
    </row>
    <row r="56" spans="1:13" s="37" customFormat="1" x14ac:dyDescent="0.25">
      <c r="A56" s="103" t="s">
        <v>128</v>
      </c>
      <c r="B56" s="95">
        <v>30119</v>
      </c>
      <c r="C56" s="39" t="s">
        <v>20</v>
      </c>
      <c r="D56" s="85" t="s">
        <v>71</v>
      </c>
      <c r="E56" s="80" t="s">
        <v>30</v>
      </c>
      <c r="F56" s="92">
        <v>66</v>
      </c>
      <c r="G56" s="30">
        <v>25.11</v>
      </c>
      <c r="H56" s="33">
        <f t="shared" ref="H56" si="6">ROUND((G56*F56),2)</f>
        <v>1657.26</v>
      </c>
      <c r="I56" s="38"/>
      <c r="J56" s="49">
        <v>18.329999999999998</v>
      </c>
    </row>
    <row r="57" spans="1:13" s="37" customFormat="1" x14ac:dyDescent="0.25">
      <c r="A57" s="103" t="s">
        <v>129</v>
      </c>
      <c r="B57" s="80">
        <v>130111</v>
      </c>
      <c r="C57" s="39" t="s">
        <v>20</v>
      </c>
      <c r="D57" s="90" t="s">
        <v>72</v>
      </c>
      <c r="E57" s="80" t="s">
        <v>30</v>
      </c>
      <c r="F57" s="92">
        <v>66</v>
      </c>
      <c r="G57" s="30">
        <v>48.98</v>
      </c>
      <c r="H57" s="33">
        <f t="shared" ref="H57:H64" si="7">ROUND((G57*F57),2)</f>
        <v>3232.68</v>
      </c>
      <c r="I57" s="38"/>
      <c r="J57" s="49">
        <v>36.549999999999997</v>
      </c>
    </row>
    <row r="58" spans="1:13" s="37" customFormat="1" ht="45" x14ac:dyDescent="0.25">
      <c r="A58" s="103" t="s">
        <v>130</v>
      </c>
      <c r="B58" s="80">
        <v>50608</v>
      </c>
      <c r="C58" s="39" t="s">
        <v>20</v>
      </c>
      <c r="D58" s="90" t="s">
        <v>66</v>
      </c>
      <c r="E58" s="80" t="s">
        <v>30</v>
      </c>
      <c r="F58" s="92">
        <v>18.5</v>
      </c>
      <c r="G58" s="30">
        <v>91.64</v>
      </c>
      <c r="H58" s="33">
        <f t="shared" si="7"/>
        <v>1695.34</v>
      </c>
      <c r="I58" s="38"/>
      <c r="J58" s="49">
        <v>65.59</v>
      </c>
    </row>
    <row r="59" spans="1:13" s="37" customFormat="1" ht="30" x14ac:dyDescent="0.25">
      <c r="A59" s="103" t="s">
        <v>131</v>
      </c>
      <c r="B59" s="80">
        <v>120308</v>
      </c>
      <c r="C59" s="39" t="s">
        <v>20</v>
      </c>
      <c r="D59" s="90" t="s">
        <v>67</v>
      </c>
      <c r="E59" s="80" t="s">
        <v>30</v>
      </c>
      <c r="F59" s="92">
        <v>37</v>
      </c>
      <c r="G59" s="30">
        <v>6.56</v>
      </c>
      <c r="H59" s="33">
        <f t="shared" si="7"/>
        <v>242.72</v>
      </c>
      <c r="I59" s="38"/>
      <c r="J59" s="49">
        <v>4.92</v>
      </c>
    </row>
    <row r="60" spans="1:13" s="37" customFormat="1" ht="30" x14ac:dyDescent="0.25">
      <c r="A60" s="103" t="s">
        <v>132</v>
      </c>
      <c r="B60" s="80">
        <v>100204</v>
      </c>
      <c r="C60" s="39" t="s">
        <v>20</v>
      </c>
      <c r="D60" s="90" t="s">
        <v>68</v>
      </c>
      <c r="E60" s="80" t="s">
        <v>30</v>
      </c>
      <c r="F60" s="92">
        <v>18.5</v>
      </c>
      <c r="G60" s="30">
        <v>38.130000000000003</v>
      </c>
      <c r="H60" s="33">
        <f t="shared" si="7"/>
        <v>705.41</v>
      </c>
      <c r="I60" s="38"/>
      <c r="J60" s="49">
        <v>28.4</v>
      </c>
    </row>
    <row r="61" spans="1:13" s="37" customFormat="1" ht="30" x14ac:dyDescent="0.25">
      <c r="A61" s="103" t="s">
        <v>133</v>
      </c>
      <c r="B61" s="80">
        <v>120303</v>
      </c>
      <c r="C61" s="39" t="s">
        <v>20</v>
      </c>
      <c r="D61" s="90" t="s">
        <v>81</v>
      </c>
      <c r="E61" s="80" t="s">
        <v>30</v>
      </c>
      <c r="F61" s="92">
        <v>18.5</v>
      </c>
      <c r="G61" s="30">
        <v>49.49</v>
      </c>
      <c r="H61" s="33">
        <f t="shared" si="7"/>
        <v>915.57</v>
      </c>
      <c r="I61" s="38"/>
      <c r="J61" s="49">
        <v>36.29</v>
      </c>
    </row>
    <row r="62" spans="1:13" s="37" customFormat="1" ht="30" x14ac:dyDescent="0.25">
      <c r="A62" s="103" t="s">
        <v>134</v>
      </c>
      <c r="B62" s="80">
        <v>190117</v>
      </c>
      <c r="C62" s="39" t="s">
        <v>20</v>
      </c>
      <c r="D62" s="90" t="s">
        <v>69</v>
      </c>
      <c r="E62" s="80" t="s">
        <v>30</v>
      </c>
      <c r="F62" s="92">
        <v>18.5</v>
      </c>
      <c r="G62" s="30">
        <v>18.57</v>
      </c>
      <c r="H62" s="33">
        <f t="shared" si="7"/>
        <v>343.55</v>
      </c>
      <c r="I62" s="38"/>
      <c r="J62" s="49">
        <v>13.85</v>
      </c>
    </row>
    <row r="63" spans="1:13" s="37" customFormat="1" ht="30" x14ac:dyDescent="0.25">
      <c r="A63" s="103" t="s">
        <v>135</v>
      </c>
      <c r="B63" s="80">
        <v>94993</v>
      </c>
      <c r="C63" s="39" t="s">
        <v>21</v>
      </c>
      <c r="D63" s="90" t="s">
        <v>73</v>
      </c>
      <c r="E63" s="80" t="s">
        <v>30</v>
      </c>
      <c r="F63" s="106">
        <v>66</v>
      </c>
      <c r="G63" s="30">
        <f>ROUND((J63*(1+$H$6)),2)</f>
        <v>62.86</v>
      </c>
      <c r="H63" s="33">
        <f t="shared" si="7"/>
        <v>4148.76</v>
      </c>
      <c r="I63" s="38"/>
      <c r="J63" s="49">
        <v>48.02</v>
      </c>
    </row>
    <row r="64" spans="1:13" s="37" customFormat="1" ht="30" x14ac:dyDescent="0.25">
      <c r="A64" s="103" t="s">
        <v>136</v>
      </c>
      <c r="B64" s="80">
        <v>210301</v>
      </c>
      <c r="C64" s="39" t="s">
        <v>20</v>
      </c>
      <c r="D64" s="90" t="s">
        <v>80</v>
      </c>
      <c r="E64" s="80" t="s">
        <v>42</v>
      </c>
      <c r="F64" s="92">
        <v>20</v>
      </c>
      <c r="G64" s="30">
        <v>252.34</v>
      </c>
      <c r="H64" s="33">
        <f t="shared" si="7"/>
        <v>5046.8</v>
      </c>
      <c r="I64" s="38"/>
      <c r="J64" s="49">
        <v>185.2</v>
      </c>
    </row>
    <row r="65" spans="1:11" s="1" customFormat="1" ht="15.75" thickBot="1" x14ac:dyDescent="0.3">
      <c r="A65" s="5"/>
      <c r="B65" s="6"/>
      <c r="C65" s="6"/>
      <c r="D65" s="7"/>
      <c r="E65" s="40"/>
      <c r="F65" s="41"/>
      <c r="G65" s="8" t="s">
        <v>23</v>
      </c>
      <c r="H65" s="42">
        <f>SUM(H56:H64)</f>
        <v>17988.09</v>
      </c>
      <c r="I65" s="31"/>
      <c r="J65" s="50"/>
    </row>
    <row r="66" spans="1:11" s="1" customFormat="1" ht="15.75" thickBot="1" x14ac:dyDescent="0.3">
      <c r="A66" s="45">
        <v>5</v>
      </c>
      <c r="B66" s="46"/>
      <c r="C66" s="46"/>
      <c r="D66" s="47" t="s">
        <v>86</v>
      </c>
      <c r="E66" s="58"/>
      <c r="F66" s="72"/>
      <c r="G66" s="73"/>
      <c r="H66" s="74"/>
      <c r="I66" s="31"/>
      <c r="J66" s="50"/>
    </row>
    <row r="67" spans="1:11" s="1" customFormat="1" ht="30" x14ac:dyDescent="0.25">
      <c r="A67" s="100" t="s">
        <v>90</v>
      </c>
      <c r="B67" s="60">
        <v>42753</v>
      </c>
      <c r="C67" s="98" t="s">
        <v>31</v>
      </c>
      <c r="D67" s="97" t="s">
        <v>87</v>
      </c>
      <c r="E67" s="99" t="s">
        <v>42</v>
      </c>
      <c r="F67" s="62">
        <v>46</v>
      </c>
      <c r="G67" s="30">
        <f>ROUND((J67*(1+$H$6)),2)</f>
        <v>171.86</v>
      </c>
      <c r="H67" s="63">
        <f t="shared" ref="H67:H71" si="8">ROUND((G67*F67),2)</f>
        <v>7905.56</v>
      </c>
      <c r="I67" s="31"/>
      <c r="J67" s="49">
        <v>131.29</v>
      </c>
    </row>
    <row r="68" spans="1:11" s="1" customFormat="1" x14ac:dyDescent="0.25">
      <c r="A68" s="100" t="s">
        <v>91</v>
      </c>
      <c r="B68" s="60">
        <v>41241</v>
      </c>
      <c r="C68" s="98" t="s">
        <v>31</v>
      </c>
      <c r="D68" s="97" t="s">
        <v>88</v>
      </c>
      <c r="E68" s="99" t="s">
        <v>44</v>
      </c>
      <c r="F68" s="62">
        <v>16</v>
      </c>
      <c r="G68" s="30">
        <f>ROUND((J68*(1+$H$6)),2)</f>
        <v>1438.63</v>
      </c>
      <c r="H68" s="63">
        <f t="shared" si="8"/>
        <v>23018.080000000002</v>
      </c>
      <c r="I68" s="31"/>
      <c r="J68" s="49">
        <v>1099.03</v>
      </c>
    </row>
    <row r="69" spans="1:11" s="1" customFormat="1" x14ac:dyDescent="0.25">
      <c r="A69" s="100" t="s">
        <v>92</v>
      </c>
      <c r="B69" s="119">
        <v>40514</v>
      </c>
      <c r="C69" s="98" t="s">
        <v>31</v>
      </c>
      <c r="D69" s="109" t="s">
        <v>154</v>
      </c>
      <c r="E69" s="99" t="s">
        <v>151</v>
      </c>
      <c r="F69" s="62">
        <v>167</v>
      </c>
      <c r="G69" s="109">
        <v>154.44</v>
      </c>
      <c r="H69" s="63">
        <f t="shared" ref="H69:H70" si="9">ROUND((G69*F69),2)</f>
        <v>25791.48</v>
      </c>
      <c r="I69" s="31"/>
      <c r="J69" s="49"/>
    </row>
    <row r="70" spans="1:11" s="1" customFormat="1" ht="30.75" customHeight="1" x14ac:dyDescent="0.25">
      <c r="A70" s="100" t="s">
        <v>152</v>
      </c>
      <c r="B70" s="119">
        <v>42754</v>
      </c>
      <c r="C70" s="98" t="s">
        <v>31</v>
      </c>
      <c r="D70" s="111" t="s">
        <v>155</v>
      </c>
      <c r="E70" s="99" t="s">
        <v>151</v>
      </c>
      <c r="F70" s="62">
        <v>167</v>
      </c>
      <c r="G70" s="110">
        <v>266.41000000000003</v>
      </c>
      <c r="H70" s="63">
        <f t="shared" si="9"/>
        <v>44490.47</v>
      </c>
      <c r="I70" s="31"/>
      <c r="J70" s="49"/>
    </row>
    <row r="71" spans="1:11" s="1" customFormat="1" x14ac:dyDescent="0.25">
      <c r="A71" s="100" t="s">
        <v>153</v>
      </c>
      <c r="B71" s="60">
        <v>42687</v>
      </c>
      <c r="C71" s="98" t="s">
        <v>31</v>
      </c>
      <c r="D71" s="97" t="s">
        <v>89</v>
      </c>
      <c r="E71" s="99" t="s">
        <v>44</v>
      </c>
      <c r="F71" s="62">
        <v>2</v>
      </c>
      <c r="G71" s="30">
        <f>ROUND((J71*(1+$H$6)),2)</f>
        <v>1358.24</v>
      </c>
      <c r="H71" s="63">
        <f t="shared" si="8"/>
        <v>2716.48</v>
      </c>
      <c r="I71" s="31"/>
      <c r="J71" s="49">
        <v>1037.6199999999999</v>
      </c>
    </row>
    <row r="72" spans="1:11" s="1" customFormat="1" ht="15.75" thickBot="1" x14ac:dyDescent="0.3">
      <c r="A72" s="13"/>
      <c r="B72" s="14"/>
      <c r="C72" s="14"/>
      <c r="D72" s="15"/>
      <c r="E72" s="69"/>
      <c r="F72" s="70"/>
      <c r="G72" s="8" t="s">
        <v>23</v>
      </c>
      <c r="H72" s="71">
        <f>SUM(H67:H71)</f>
        <v>103922.06999999999</v>
      </c>
      <c r="I72" s="31"/>
      <c r="J72" s="50"/>
    </row>
    <row r="73" spans="1:11" s="1" customFormat="1" ht="15.75" thickBot="1" x14ac:dyDescent="0.3">
      <c r="A73" s="45">
        <v>6</v>
      </c>
      <c r="B73" s="46"/>
      <c r="C73" s="46"/>
      <c r="D73" s="47" t="s">
        <v>139</v>
      </c>
      <c r="E73" s="75"/>
      <c r="F73" s="72"/>
      <c r="G73" s="73"/>
      <c r="H73" s="74"/>
      <c r="I73" s="31"/>
      <c r="J73" s="50"/>
      <c r="K73" s="12"/>
    </row>
    <row r="74" spans="1:11" s="1" customFormat="1" x14ac:dyDescent="0.25">
      <c r="A74" s="96" t="s">
        <v>85</v>
      </c>
      <c r="B74" s="44">
        <v>30103</v>
      </c>
      <c r="C74" s="29" t="s">
        <v>20</v>
      </c>
      <c r="D74" s="43" t="s">
        <v>140</v>
      </c>
      <c r="E74" s="107" t="s">
        <v>141</v>
      </c>
      <c r="F74" s="88">
        <v>49.79</v>
      </c>
      <c r="G74" s="30">
        <v>10.77</v>
      </c>
      <c r="H74" s="33">
        <f t="shared" ref="H74:H75" si="10">ROUND((G74*F74),2)</f>
        <v>536.24</v>
      </c>
      <c r="I74" s="31"/>
      <c r="J74" s="50"/>
      <c r="K74" s="12"/>
    </row>
    <row r="75" spans="1:11" s="1" customFormat="1" ht="30" x14ac:dyDescent="0.25">
      <c r="A75" s="96" t="s">
        <v>137</v>
      </c>
      <c r="B75" s="44">
        <v>160709</v>
      </c>
      <c r="C75" s="108" t="s">
        <v>20</v>
      </c>
      <c r="D75" s="43" t="s">
        <v>138</v>
      </c>
      <c r="E75" s="107" t="s">
        <v>16</v>
      </c>
      <c r="F75" s="88">
        <v>8.7100000000000009</v>
      </c>
      <c r="G75" s="30">
        <v>643.94000000000005</v>
      </c>
      <c r="H75" s="33">
        <f t="shared" si="10"/>
        <v>5608.72</v>
      </c>
      <c r="I75" s="31"/>
      <c r="J75" s="50"/>
      <c r="K75" s="12"/>
    </row>
    <row r="76" spans="1:11" s="1" customFormat="1" ht="27" customHeight="1" x14ac:dyDescent="0.25">
      <c r="A76" s="96"/>
      <c r="B76" s="44">
        <v>151703</v>
      </c>
      <c r="C76" s="108" t="s">
        <v>20</v>
      </c>
      <c r="D76" s="43" t="s">
        <v>170</v>
      </c>
      <c r="E76" s="107" t="s">
        <v>144</v>
      </c>
      <c r="F76" s="88">
        <v>1</v>
      </c>
      <c r="G76" s="30">
        <v>2273.12</v>
      </c>
      <c r="H76" s="33">
        <f t="shared" ref="H76" si="11">ROUND((G76*F76),2)</f>
        <v>2273.12</v>
      </c>
      <c r="I76" s="31"/>
      <c r="J76" s="50"/>
      <c r="K76" s="12"/>
    </row>
    <row r="77" spans="1:11" s="1" customFormat="1" x14ac:dyDescent="0.25">
      <c r="A77" s="96" t="s">
        <v>142</v>
      </c>
      <c r="B77" s="44">
        <v>180302</v>
      </c>
      <c r="C77" s="108" t="s">
        <v>20</v>
      </c>
      <c r="D77" s="43" t="s">
        <v>171</v>
      </c>
      <c r="E77" s="107" t="s">
        <v>44</v>
      </c>
      <c r="F77" s="88">
        <v>1</v>
      </c>
      <c r="G77" s="30">
        <v>909.49</v>
      </c>
      <c r="H77" s="33">
        <f t="shared" ref="H77:H81" si="12">ROUND((G77*F77),2)</f>
        <v>909.49</v>
      </c>
      <c r="I77" s="31"/>
      <c r="J77" s="50"/>
      <c r="K77" s="12"/>
    </row>
    <row r="78" spans="1:11" s="1" customFormat="1" ht="45" x14ac:dyDescent="0.25">
      <c r="A78" s="96" t="s">
        <v>142</v>
      </c>
      <c r="B78" s="80">
        <v>50608</v>
      </c>
      <c r="C78" s="108" t="s">
        <v>20</v>
      </c>
      <c r="D78" s="90" t="s">
        <v>66</v>
      </c>
      <c r="E78" s="107" t="s">
        <v>16</v>
      </c>
      <c r="F78" s="88">
        <v>23.16</v>
      </c>
      <c r="G78" s="30">
        <v>91.64</v>
      </c>
      <c r="H78" s="33">
        <f t="shared" si="12"/>
        <v>2122.38</v>
      </c>
      <c r="I78" s="31"/>
      <c r="J78" s="50"/>
      <c r="K78" s="12"/>
    </row>
    <row r="79" spans="1:11" s="1" customFormat="1" x14ac:dyDescent="0.25">
      <c r="A79" s="96" t="s">
        <v>143</v>
      </c>
      <c r="B79" s="80">
        <v>130112</v>
      </c>
      <c r="C79" s="108" t="s">
        <v>20</v>
      </c>
      <c r="D79" s="90" t="s">
        <v>164</v>
      </c>
      <c r="E79" s="107" t="s">
        <v>16</v>
      </c>
      <c r="F79" s="88">
        <v>82.99</v>
      </c>
      <c r="G79" s="30">
        <v>40.68</v>
      </c>
      <c r="H79" s="33">
        <f t="shared" si="12"/>
        <v>3376.03</v>
      </c>
      <c r="I79" s="31"/>
      <c r="J79" s="50"/>
      <c r="K79" s="12"/>
    </row>
    <row r="80" spans="1:11" s="1" customFormat="1" x14ac:dyDescent="0.25">
      <c r="A80" s="96" t="s">
        <v>145</v>
      </c>
      <c r="B80" s="44">
        <v>140703</v>
      </c>
      <c r="C80" s="108" t="s">
        <v>20</v>
      </c>
      <c r="D80" s="43" t="s">
        <v>148</v>
      </c>
      <c r="E80" s="107" t="s">
        <v>149</v>
      </c>
      <c r="F80" s="88">
        <v>3</v>
      </c>
      <c r="G80" s="30">
        <v>316.95</v>
      </c>
      <c r="H80" s="33">
        <f t="shared" si="12"/>
        <v>950.85</v>
      </c>
      <c r="I80" s="31"/>
      <c r="J80" s="50"/>
      <c r="K80" s="12"/>
    </row>
    <row r="81" spans="1:11" s="1" customFormat="1" x14ac:dyDescent="0.25">
      <c r="A81" s="96" t="s">
        <v>146</v>
      </c>
      <c r="B81" s="44">
        <v>141522</v>
      </c>
      <c r="C81" s="108" t="s">
        <v>20</v>
      </c>
      <c r="D81" s="43" t="s">
        <v>150</v>
      </c>
      <c r="E81" s="107" t="s">
        <v>144</v>
      </c>
      <c r="F81" s="88">
        <v>3</v>
      </c>
      <c r="G81" s="30">
        <v>17.5</v>
      </c>
      <c r="H81" s="33">
        <f t="shared" si="12"/>
        <v>52.5</v>
      </c>
      <c r="I81" s="31"/>
      <c r="J81" s="50"/>
      <c r="K81" s="12"/>
    </row>
    <row r="82" spans="1:11" s="1" customFormat="1" ht="20.25" customHeight="1" x14ac:dyDescent="0.25">
      <c r="A82" s="96" t="s">
        <v>147</v>
      </c>
      <c r="B82">
        <v>41221</v>
      </c>
      <c r="C82" s="108" t="s">
        <v>31</v>
      </c>
      <c r="D82" t="s">
        <v>156</v>
      </c>
      <c r="E82" s="88" t="s">
        <v>16</v>
      </c>
      <c r="F82" s="115">
        <v>95</v>
      </c>
      <c r="G82" s="112">
        <v>4.1500000000000004</v>
      </c>
      <c r="H82" s="33">
        <f t="shared" ref="H82:H84" si="13">ROUND((G82*F82),2)</f>
        <v>394.25</v>
      </c>
      <c r="I82" s="31"/>
      <c r="J82" s="50"/>
      <c r="K82" s="12"/>
    </row>
    <row r="83" spans="1:11" s="1" customFormat="1" x14ac:dyDescent="0.25">
      <c r="A83" s="96" t="s">
        <v>160</v>
      </c>
      <c r="B83" s="80">
        <v>141410</v>
      </c>
      <c r="C83" s="108" t="s">
        <v>20</v>
      </c>
      <c r="D83" s="90" t="s">
        <v>159</v>
      </c>
      <c r="E83" s="107" t="s">
        <v>151</v>
      </c>
      <c r="F83" s="88">
        <v>120</v>
      </c>
      <c r="G83" s="30">
        <v>20.73</v>
      </c>
      <c r="H83" s="33">
        <f t="shared" si="13"/>
        <v>2487.6</v>
      </c>
      <c r="I83" s="31"/>
      <c r="J83" s="50"/>
      <c r="K83" s="12"/>
    </row>
    <row r="84" spans="1:11" s="1" customFormat="1" x14ac:dyDescent="0.25">
      <c r="A84" s="96"/>
      <c r="B84" s="80">
        <v>141524</v>
      </c>
      <c r="C84" s="108" t="s">
        <v>20</v>
      </c>
      <c r="D84" s="90" t="s">
        <v>162</v>
      </c>
      <c r="E84" s="107" t="s">
        <v>144</v>
      </c>
      <c r="F84" s="88">
        <v>4</v>
      </c>
      <c r="G84" s="30">
        <v>35.03</v>
      </c>
      <c r="H84" s="33">
        <f t="shared" si="13"/>
        <v>140.12</v>
      </c>
      <c r="I84" s="31"/>
      <c r="J84" s="50"/>
      <c r="K84" s="12"/>
    </row>
    <row r="85" spans="1:11" s="1" customFormat="1" ht="18" customHeight="1" x14ac:dyDescent="0.25">
      <c r="A85" s="96" t="s">
        <v>161</v>
      </c>
      <c r="B85" s="44">
        <v>200402</v>
      </c>
      <c r="C85" s="29" t="s">
        <v>20</v>
      </c>
      <c r="D85" s="43" t="s">
        <v>75</v>
      </c>
      <c r="E85" s="32" t="s">
        <v>16</v>
      </c>
      <c r="F85" s="88">
        <v>4455</v>
      </c>
      <c r="G85" s="30">
        <v>1.03</v>
      </c>
      <c r="H85" s="33">
        <f t="shared" ref="H85" si="14">ROUND((G85*F85),2)</f>
        <v>4588.6499999999996</v>
      </c>
      <c r="I85" s="31"/>
      <c r="J85" s="49">
        <v>0.76</v>
      </c>
      <c r="K85" s="12"/>
    </row>
    <row r="86" spans="1:11" s="1" customFormat="1" ht="15.75" thickBot="1" x14ac:dyDescent="0.3">
      <c r="A86" s="5"/>
      <c r="B86" s="6"/>
      <c r="C86" s="6"/>
      <c r="D86" s="7" t="s">
        <v>165</v>
      </c>
      <c r="E86" s="40"/>
      <c r="F86" s="41"/>
      <c r="G86" s="8" t="s">
        <v>23</v>
      </c>
      <c r="H86" s="42">
        <f>SUM(H74:H85)</f>
        <v>23439.949999999997</v>
      </c>
      <c r="I86" s="31"/>
      <c r="J86" s="76"/>
      <c r="K86" s="12"/>
    </row>
    <row r="87" spans="1:11" s="1" customFormat="1" ht="21.75" customHeight="1" thickBot="1" x14ac:dyDescent="0.3">
      <c r="A87" s="120" t="s">
        <v>9</v>
      </c>
      <c r="B87" s="121"/>
      <c r="C87" s="121"/>
      <c r="D87" s="121"/>
      <c r="E87" s="121"/>
      <c r="F87" s="121"/>
      <c r="G87" s="122"/>
      <c r="H87" s="48">
        <f>H21+H26+H54+H65+H72+H86</f>
        <v>596534.88</v>
      </c>
      <c r="J87" s="51"/>
      <c r="K87" s="12"/>
    </row>
    <row r="88" spans="1:11" s="1" customFormat="1" x14ac:dyDescent="0.25">
      <c r="A88" s="127"/>
      <c r="B88" s="128"/>
      <c r="C88" s="128"/>
      <c r="D88" s="128"/>
      <c r="E88" s="128"/>
      <c r="F88" s="128"/>
      <c r="G88" s="128"/>
      <c r="H88" s="129"/>
      <c r="J88" s="16"/>
      <c r="K88" s="12"/>
    </row>
    <row r="89" spans="1:11" s="1" customFormat="1" x14ac:dyDescent="0.25">
      <c r="A89" s="17"/>
      <c r="B89" s="18"/>
      <c r="C89" s="18"/>
      <c r="D89" s="130" t="s">
        <v>11</v>
      </c>
      <c r="E89" s="130" t="s">
        <v>10</v>
      </c>
      <c r="F89" s="130"/>
      <c r="G89" s="130"/>
      <c r="H89" s="131"/>
      <c r="I89" s="16"/>
      <c r="J89" s="16"/>
      <c r="K89" s="12"/>
    </row>
    <row r="90" spans="1:11" s="1" customFormat="1" ht="28.5" customHeight="1" x14ac:dyDescent="0.25">
      <c r="A90" s="17"/>
      <c r="B90" s="19"/>
      <c r="C90" s="19"/>
      <c r="D90" s="123"/>
      <c r="E90" s="123"/>
      <c r="F90" s="123"/>
      <c r="G90" s="123"/>
      <c r="H90" s="124"/>
      <c r="I90" s="16"/>
      <c r="J90" s="16"/>
      <c r="K90" s="12"/>
    </row>
    <row r="91" spans="1:11" s="1" customFormat="1" x14ac:dyDescent="0.25">
      <c r="A91" s="17"/>
      <c r="B91" s="19"/>
      <c r="C91" s="19"/>
      <c r="D91" s="113" t="s">
        <v>157</v>
      </c>
      <c r="E91" s="123" t="s">
        <v>13</v>
      </c>
      <c r="F91" s="123"/>
      <c r="G91" s="123"/>
      <c r="H91" s="124"/>
      <c r="I91" s="16"/>
      <c r="J91" s="16"/>
      <c r="K91" s="12"/>
    </row>
    <row r="92" spans="1:11" s="1" customFormat="1" ht="15.75" thickBot="1" x14ac:dyDescent="0.3">
      <c r="A92" s="20"/>
      <c r="B92" s="21"/>
      <c r="C92" s="21"/>
      <c r="D92" s="114" t="s">
        <v>158</v>
      </c>
      <c r="E92" s="125" t="s">
        <v>14</v>
      </c>
      <c r="F92" s="125"/>
      <c r="G92" s="125"/>
      <c r="H92" s="126"/>
      <c r="I92" s="16"/>
      <c r="J92" s="16"/>
      <c r="K92" s="12"/>
    </row>
    <row r="93" spans="1:11" s="1" customFormat="1" x14ac:dyDescent="0.25">
      <c r="A93" s="16"/>
      <c r="B93" s="22"/>
      <c r="C93" s="22"/>
      <c r="D93" s="16"/>
      <c r="E93" s="16"/>
      <c r="F93" s="16"/>
      <c r="G93" s="16"/>
      <c r="H93" s="23"/>
      <c r="I93" s="16"/>
      <c r="J93" s="16"/>
      <c r="K93" s="24"/>
    </row>
    <row r="94" spans="1:11" s="1" customFormat="1" ht="28.5" customHeight="1" x14ac:dyDescent="0.25">
      <c r="A94" s="16"/>
      <c r="B94" s="22"/>
      <c r="C94" s="22"/>
      <c r="D94" s="16"/>
      <c r="E94" s="16"/>
      <c r="F94" s="16"/>
      <c r="G94" s="16"/>
      <c r="H94" s="23"/>
      <c r="I94" s="16"/>
      <c r="J94" s="16"/>
      <c r="K94" s="16"/>
    </row>
    <row r="95" spans="1:11" s="1" customFormat="1" x14ac:dyDescent="0.25">
      <c r="A95" s="16"/>
      <c r="B95" s="22"/>
      <c r="C95" s="22"/>
      <c r="D95" s="16"/>
      <c r="E95" s="16"/>
      <c r="F95" s="16"/>
      <c r="G95" s="16"/>
      <c r="H95" s="23"/>
      <c r="I95" s="16"/>
      <c r="J95" s="16"/>
      <c r="K95" s="16"/>
    </row>
    <row r="96" spans="1:11" s="1" customFormat="1" x14ac:dyDescent="0.25">
      <c r="A96" s="16"/>
      <c r="B96" s="22"/>
      <c r="C96" s="22"/>
      <c r="D96" s="16"/>
      <c r="E96" s="16"/>
      <c r="F96" s="16"/>
      <c r="G96" s="16"/>
      <c r="H96" s="23"/>
      <c r="I96" s="16"/>
      <c r="J96" s="16"/>
      <c r="K96" s="16"/>
    </row>
    <row r="97" spans="1:13" s="1" customFormat="1" ht="17.25" customHeight="1" x14ac:dyDescent="0.25">
      <c r="A97" s="16"/>
      <c r="B97" s="22"/>
      <c r="C97" s="22"/>
      <c r="D97" s="16"/>
      <c r="E97" s="16"/>
      <c r="F97" s="16"/>
      <c r="G97" s="16"/>
      <c r="H97" s="23"/>
      <c r="I97" s="16"/>
      <c r="J97" s="16"/>
      <c r="K97" s="16"/>
      <c r="L97" s="16"/>
      <c r="M97" s="16"/>
    </row>
    <row r="98" spans="1:13" s="1" customFormat="1" ht="19.5" customHeight="1" x14ac:dyDescent="0.25">
      <c r="A98" s="16"/>
      <c r="B98" s="22"/>
      <c r="C98" s="22"/>
      <c r="D98" s="16"/>
      <c r="E98" s="16"/>
      <c r="F98" s="16"/>
      <c r="G98" s="16"/>
      <c r="H98" s="23"/>
      <c r="I98" s="16"/>
      <c r="J98" s="16"/>
      <c r="K98" s="16"/>
      <c r="L98" s="16"/>
      <c r="M98" s="16"/>
    </row>
    <row r="99" spans="1:13" s="1" customFormat="1" x14ac:dyDescent="0.25">
      <c r="A99" s="16"/>
      <c r="B99" s="22"/>
      <c r="C99" s="22"/>
      <c r="D99" s="16"/>
      <c r="E99" s="16"/>
      <c r="F99" s="16"/>
      <c r="G99" s="16"/>
      <c r="H99" s="23"/>
      <c r="I99" s="16"/>
      <c r="J99" s="16"/>
      <c r="K99" s="16"/>
      <c r="L99" s="16"/>
      <c r="M99" s="16"/>
    </row>
    <row r="100" spans="1:13" s="1" customFormat="1" ht="29.25" customHeight="1" x14ac:dyDescent="0.25">
      <c r="A100" s="16"/>
      <c r="B100" s="22"/>
      <c r="C100" s="22"/>
      <c r="D100" s="16"/>
      <c r="E100" s="16"/>
      <c r="F100" s="16"/>
      <c r="G100" s="16"/>
      <c r="H100" s="23"/>
      <c r="I100" s="16"/>
      <c r="J100" s="16"/>
      <c r="K100" s="16"/>
      <c r="L100" s="16"/>
      <c r="M100" s="16"/>
    </row>
    <row r="101" spans="1:13" s="1" customFormat="1" x14ac:dyDescent="0.25">
      <c r="A101" s="16"/>
      <c r="B101" s="22"/>
      <c r="C101" s="22"/>
      <c r="D101" s="16"/>
      <c r="E101" s="16"/>
      <c r="F101" s="16"/>
      <c r="G101" s="16"/>
      <c r="H101" s="23"/>
      <c r="I101" s="16"/>
      <c r="J101" s="16"/>
      <c r="K101" s="16"/>
      <c r="L101" s="16"/>
      <c r="M101" s="16"/>
    </row>
    <row r="102" spans="1:13" s="1" customFormat="1" x14ac:dyDescent="0.25">
      <c r="A102" s="16"/>
      <c r="B102" s="22"/>
      <c r="C102" s="22"/>
      <c r="D102" s="16"/>
      <c r="E102" s="16"/>
      <c r="F102" s="16"/>
      <c r="G102" s="16"/>
      <c r="H102" s="23"/>
      <c r="I102" s="16"/>
      <c r="J102" s="16"/>
      <c r="K102" s="16"/>
      <c r="L102" s="16"/>
      <c r="M102" s="16"/>
    </row>
    <row r="103" spans="1:13" s="1" customFormat="1" x14ac:dyDescent="0.25">
      <c r="A103" s="16"/>
      <c r="B103" s="22"/>
      <c r="C103" s="22"/>
      <c r="D103" s="16"/>
      <c r="E103" s="16"/>
      <c r="F103" s="16"/>
      <c r="G103" s="16"/>
      <c r="H103" s="23"/>
      <c r="I103" s="16"/>
      <c r="J103" s="16"/>
      <c r="K103" s="16"/>
      <c r="L103" s="16"/>
      <c r="M103" s="16"/>
    </row>
  </sheetData>
  <mergeCells count="14">
    <mergeCell ref="A1:C6"/>
    <mergeCell ref="D1:H1"/>
    <mergeCell ref="D3:D4"/>
    <mergeCell ref="E6:G6"/>
    <mergeCell ref="D5:D6"/>
    <mergeCell ref="E5:H5"/>
    <mergeCell ref="E2:H2"/>
    <mergeCell ref="E3:H4"/>
    <mergeCell ref="A87:G87"/>
    <mergeCell ref="E91:H91"/>
    <mergeCell ref="E92:H92"/>
    <mergeCell ref="A88:H88"/>
    <mergeCell ref="D89:D90"/>
    <mergeCell ref="E89:H90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58" fitToHeight="0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- PMAV</vt:lpstr>
      <vt:lpstr>'PLANILHA - PMAV'!Area_de_impressao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Engenharia</cp:lastModifiedBy>
  <cp:lastPrinted>2020-07-09T16:35:30Z</cp:lastPrinted>
  <dcterms:created xsi:type="dcterms:W3CDTF">2015-09-16T17:33:27Z</dcterms:created>
  <dcterms:modified xsi:type="dcterms:W3CDTF">2020-07-09T17:14:30Z</dcterms:modified>
</cp:coreProperties>
</file>